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  <sheet xmlns:r="http://schemas.openxmlformats.org/officeDocument/2006/relationships" name="Questions" sheetId="2" state="visible" r:id="rId2"/>
    <sheet xmlns:r="http://schemas.openxmlformats.org/officeDocument/2006/relationships" name="Data diction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3">
    <fill>
      <patternFill/>
    </fill>
    <fill>
      <patternFill patternType="gray125"/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5" customWidth="1" min="4" max="4"/>
    <col width="14" customWidth="1" min="5" max="5"/>
    <col width="30" customWidth="1" min="6" max="6"/>
    <col width="9" customWidth="1" min="7" max="7"/>
    <col width="11" customWidth="1" min="8" max="8"/>
    <col width="13" customWidth="1" min="9" max="9"/>
    <col width="13" customWidth="1" min="10" max="10"/>
    <col width="11" customWidth="1" min="11" max="11"/>
    <col width="11" customWidth="1" min="12" max="12"/>
    <col width="18" customWidth="1" min="13" max="13"/>
    <col width="15" customWidth="1" min="14" max="14"/>
    <col width="9" customWidth="1" min="15" max="15"/>
    <col width="11" customWidth="1" min="16" max="16"/>
    <col width="8" customWidth="1" min="17" max="17"/>
  </cols>
  <sheetData>
    <row r="1">
      <c r="A1" s="1" t="inlineStr">
        <is>
          <t>Quick-commerce orders: Blinkit and Amazon Now, six Maharashtra cities (MADE-UP practice data)</t>
        </is>
      </c>
    </row>
    <row r="2">
      <c r="A2" s="2" t="inlineStr">
        <is>
          <t>All orders, products and numbers are made up for practice. Product names are generic (no real brands). Target delivery time: 15 minutes.</t>
        </is>
      </c>
    </row>
    <row r="4">
      <c r="A4" s="3" t="inlineStr">
        <is>
          <t>Order_ID</t>
        </is>
      </c>
      <c r="B4" s="3" t="inlineStr">
        <is>
          <t>Order_Date</t>
        </is>
      </c>
      <c r="C4" s="3" t="inlineStr">
        <is>
          <t>Platform</t>
        </is>
      </c>
      <c r="D4" s="3" t="inlineStr">
        <is>
          <t>City</t>
        </is>
      </c>
      <c r="E4" s="3" t="inlineStr">
        <is>
          <t>Area</t>
        </is>
      </c>
      <c r="F4" s="3" t="inlineStr">
        <is>
          <t>Product_Name</t>
        </is>
      </c>
      <c r="G4" s="3" t="inlineStr">
        <is>
          <t>Quantity</t>
        </is>
      </c>
      <c r="H4" s="3" t="inlineStr">
        <is>
          <t>Cost_Price</t>
        </is>
      </c>
      <c r="I4" s="3" t="inlineStr">
        <is>
          <t>Selling_Price</t>
        </is>
      </c>
      <c r="J4" s="3" t="inlineStr">
        <is>
          <t>Payment_Mode</t>
        </is>
      </c>
      <c r="K4" s="3" t="inlineStr">
        <is>
          <t>Status</t>
        </is>
      </c>
      <c r="L4" s="3" t="inlineStr">
        <is>
          <t>Distance_Km</t>
        </is>
      </c>
      <c r="M4" s="3" t="inlineStr">
        <is>
          <t>Delivery_Time_mins</t>
        </is>
      </c>
      <c r="N4" s="3" t="inlineStr">
        <is>
          <t>Delivery_Status</t>
        </is>
      </c>
      <c r="O4" s="3" t="inlineStr">
        <is>
          <t>Revenue</t>
        </is>
      </c>
      <c r="P4" s="3" t="inlineStr">
        <is>
          <t>Total_Cost</t>
        </is>
      </c>
      <c r="Q4" s="3" t="inlineStr">
        <is>
          <t>Profit</t>
        </is>
      </c>
    </row>
    <row r="5">
      <c r="A5" s="4" t="inlineStr">
        <is>
          <t>BLK-2001</t>
        </is>
      </c>
      <c r="B5" s="5" t="n">
        <v>46266</v>
      </c>
      <c r="C5" s="4" t="inlineStr">
        <is>
          <t>Blinkit</t>
        </is>
      </c>
      <c r="D5" s="4" t="inlineStr">
        <is>
          <t>Pune</t>
        </is>
      </c>
      <c r="E5" s="4" t="inlineStr">
        <is>
          <t>Kothrud</t>
        </is>
      </c>
      <c r="F5" s="4" t="inlineStr">
        <is>
          <t>Milk 500 ml (local brand)</t>
        </is>
      </c>
      <c r="G5" s="4" t="n">
        <v>4</v>
      </c>
      <c r="H5" s="4" t="n">
        <v>26</v>
      </c>
      <c r="I5" s="4" t="n">
        <v>30</v>
      </c>
      <c r="J5" s="4" t="inlineStr">
        <is>
          <t>Online</t>
        </is>
      </c>
      <c r="K5" s="4" t="inlineStr">
        <is>
          <t>Delivered</t>
        </is>
      </c>
      <c r="L5" s="4" t="n">
        <v>1.8</v>
      </c>
      <c r="M5" s="4" t="n">
        <v>11</v>
      </c>
      <c r="N5" s="4" t="inlineStr">
        <is>
          <t>On Time</t>
        </is>
      </c>
      <c r="O5" s="6">
        <f>G5*I5</f>
        <v/>
      </c>
      <c r="P5" s="6">
        <f>G5*H5</f>
        <v/>
      </c>
      <c r="Q5" s="6">
        <f>O5-P5</f>
        <v/>
      </c>
    </row>
    <row r="6">
      <c r="A6" s="4" t="inlineStr">
        <is>
          <t>BLK-2002</t>
        </is>
      </c>
      <c r="B6" s="5" t="n">
        <v>46266</v>
      </c>
      <c r="C6" s="4" t="inlineStr">
        <is>
          <t>Blinkit</t>
        </is>
      </c>
      <c r="D6" s="4" t="inlineStr">
        <is>
          <t>Pune</t>
        </is>
      </c>
      <c r="E6" s="4" t="inlineStr">
        <is>
          <t>Baner</t>
        </is>
      </c>
      <c r="F6" s="4" t="inlineStr">
        <is>
          <t>Curd 400 g</t>
        </is>
      </c>
      <c r="G6" s="4" t="n">
        <v>2</v>
      </c>
      <c r="H6" s="4" t="n">
        <v>57</v>
      </c>
      <c r="I6" s="4" t="n">
        <v>71</v>
      </c>
      <c r="J6" s="4" t="inlineStr">
        <is>
          <t>Online</t>
        </is>
      </c>
      <c r="K6" s="4" t="inlineStr">
        <is>
          <t>Delivered</t>
        </is>
      </c>
      <c r="L6" s="4" t="n">
        <v>2.4</v>
      </c>
      <c r="M6" s="4" t="n">
        <v>13</v>
      </c>
      <c r="N6" s="4" t="inlineStr">
        <is>
          <t>On Time</t>
        </is>
      </c>
      <c r="O6" s="6">
        <f>G6*I6</f>
        <v/>
      </c>
      <c r="P6" s="6">
        <f>G6*H6</f>
        <v/>
      </c>
      <c r="Q6" s="6">
        <f>O6-P6</f>
        <v/>
      </c>
    </row>
    <row r="7">
      <c r="A7" s="4" t="inlineStr">
        <is>
          <t>AMN-2003</t>
        </is>
      </c>
      <c r="B7" s="5" t="n">
        <v>46266</v>
      </c>
      <c r="C7" s="4" t="inlineStr">
        <is>
          <t>Amazon Now</t>
        </is>
      </c>
      <c r="D7" s="4" t="inlineStr">
        <is>
          <t>Nashik</t>
        </is>
      </c>
      <c r="E7" s="4" t="inlineStr">
        <is>
          <t>College Road</t>
        </is>
      </c>
      <c r="F7" s="4" t="inlineStr">
        <is>
          <t>Atta 5 kg</t>
        </is>
      </c>
      <c r="G7" s="4" t="n">
        <v>1</v>
      </c>
      <c r="H7" s="4" t="n">
        <v>205</v>
      </c>
      <c r="I7" s="4" t="n">
        <v>240</v>
      </c>
      <c r="J7" s="4" t="inlineStr">
        <is>
          <t>COD</t>
        </is>
      </c>
      <c r="K7" s="4" t="inlineStr">
        <is>
          <t>Delivered</t>
        </is>
      </c>
      <c r="L7" s="4" t="n">
        <v>3.9</v>
      </c>
      <c r="M7" s="4" t="n">
        <v>19</v>
      </c>
      <c r="N7" s="4" t="inlineStr">
        <is>
          <t>Late</t>
        </is>
      </c>
      <c r="O7" s="6">
        <f>G7*I7</f>
        <v/>
      </c>
      <c r="P7" s="6">
        <f>G7*H7</f>
        <v/>
      </c>
      <c r="Q7" s="6">
        <f>O7-P7</f>
        <v/>
      </c>
    </row>
    <row r="8">
      <c r="A8" s="4" t="inlineStr">
        <is>
          <t>BLK-2004</t>
        </is>
      </c>
      <c r="B8" s="5" t="n">
        <v>46267</v>
      </c>
      <c r="C8" s="4" t="inlineStr">
        <is>
          <t>Blinkit</t>
        </is>
      </c>
      <c r="D8" s="4" t="inlineStr">
        <is>
          <t>Solapur</t>
        </is>
      </c>
      <c r="E8" s="4" t="inlineStr">
        <is>
          <t>Hotgi Road</t>
        </is>
      </c>
      <c r="F8" s="4" t="inlineStr">
        <is>
          <t>Bread 400 g</t>
        </is>
      </c>
      <c r="G8" s="4" t="n">
        <v>2</v>
      </c>
      <c r="H8" s="4" t="n">
        <v>35</v>
      </c>
      <c r="I8" s="4" t="n">
        <v>45</v>
      </c>
      <c r="J8" s="4" t="inlineStr">
        <is>
          <t>COD</t>
        </is>
      </c>
      <c r="K8" s="4" t="inlineStr">
        <is>
          <t>Delivered</t>
        </is>
      </c>
      <c r="L8" s="4" t="n">
        <v>1.2</v>
      </c>
      <c r="M8" s="4" t="n">
        <v>9</v>
      </c>
      <c r="N8" s="4" t="inlineStr">
        <is>
          <t>On Time</t>
        </is>
      </c>
      <c r="O8" s="6">
        <f>G8*I8</f>
        <v/>
      </c>
      <c r="P8" s="6">
        <f>G8*H8</f>
        <v/>
      </c>
      <c r="Q8" s="6">
        <f>O8-P8</f>
        <v/>
      </c>
    </row>
    <row r="9">
      <c r="A9" s="4" t="inlineStr">
        <is>
          <t>AMN-2005</t>
        </is>
      </c>
      <c r="B9" s="5" t="n">
        <v>46267</v>
      </c>
      <c r="C9" s="4" t="inlineStr">
        <is>
          <t>Amazon Now</t>
        </is>
      </c>
      <c r="D9" s="4" t="inlineStr">
        <is>
          <t>Kolhapur</t>
        </is>
      </c>
      <c r="E9" s="4" t="inlineStr">
        <is>
          <t>Rajarampuri</t>
        </is>
      </c>
      <c r="F9" s="4" t="inlineStr">
        <is>
          <t>Milk 500 ml (local brand)</t>
        </is>
      </c>
      <c r="G9" s="4" t="n">
        <v>3</v>
      </c>
      <c r="H9" s="4" t="n">
        <v>26</v>
      </c>
      <c r="I9" s="4" t="n">
        <v>30</v>
      </c>
      <c r="J9" s="4" t="inlineStr">
        <is>
          <t>Online</t>
        </is>
      </c>
      <c r="K9" s="4" t="inlineStr">
        <is>
          <t>Delivered</t>
        </is>
      </c>
      <c r="L9" s="4" t="n">
        <v>2.1</v>
      </c>
      <c r="M9" s="4" t="n">
        <v>12</v>
      </c>
      <c r="N9" s="4" t="inlineStr">
        <is>
          <t>On Time</t>
        </is>
      </c>
      <c r="O9" s="6">
        <f>G9*I9</f>
        <v/>
      </c>
      <c r="P9" s="6">
        <f>G9*H9</f>
        <v/>
      </c>
      <c r="Q9" s="6">
        <f>O9-P9</f>
        <v/>
      </c>
    </row>
    <row r="10">
      <c r="A10" s="4" t="inlineStr">
        <is>
          <t>BLK-2006</t>
        </is>
      </c>
      <c r="B10" s="5" t="n">
        <v>46267</v>
      </c>
      <c r="C10" s="4" t="inlineStr">
        <is>
          <t>Blinkit</t>
        </is>
      </c>
      <c r="D10" s="4" t="inlineStr">
        <is>
          <t>Nagpur</t>
        </is>
      </c>
      <c r="E10" s="4" t="inlineStr">
        <is>
          <t>Dharampeth</t>
        </is>
      </c>
      <c r="F10" s="4" t="inlineStr">
        <is>
          <t>Cold drink 750 ml</t>
        </is>
      </c>
      <c r="G10" s="4" t="n">
        <v>6</v>
      </c>
      <c r="H10" s="4" t="n">
        <v>32</v>
      </c>
      <c r="I10" s="4" t="n">
        <v>40</v>
      </c>
      <c r="J10" s="4" t="inlineStr">
        <is>
          <t>Online</t>
        </is>
      </c>
      <c r="K10" s="4" t="inlineStr">
        <is>
          <t>Cancelled</t>
        </is>
      </c>
      <c r="L10" s="4" t="n">
        <v>4.6</v>
      </c>
      <c r="M10" s="4" t="n"/>
      <c r="N10" s="4" t="inlineStr"/>
      <c r="O10" s="6">
        <f>G10*I10</f>
        <v/>
      </c>
      <c r="P10" s="6">
        <f>G10*H10</f>
        <v/>
      </c>
      <c r="Q10" s="6">
        <f>O10-P10</f>
        <v/>
      </c>
    </row>
    <row r="11">
      <c r="A11" s="4" t="inlineStr">
        <is>
          <t>BLK-2007</t>
        </is>
      </c>
      <c r="B11" s="5" t="n">
        <v>46268</v>
      </c>
      <c r="C11" s="4" t="inlineStr">
        <is>
          <t>Blinkit</t>
        </is>
      </c>
      <c r="D11" s="4" t="inlineStr">
        <is>
          <t>Sambhaji Nagar</t>
        </is>
      </c>
      <c r="E11" s="4" t="inlineStr">
        <is>
          <t>CIDCO</t>
        </is>
      </c>
      <c r="F11" s="4" t="inlineStr">
        <is>
          <t>Paneer 200 g</t>
        </is>
      </c>
      <c r="G11" s="4" t="n">
        <v>2</v>
      </c>
      <c r="H11" s="4" t="n">
        <v>70</v>
      </c>
      <c r="I11" s="4" t="n">
        <v>90</v>
      </c>
      <c r="J11" s="4" t="inlineStr">
        <is>
          <t>COD</t>
        </is>
      </c>
      <c r="K11" s="4" t="inlineStr">
        <is>
          <t>Delivered</t>
        </is>
      </c>
      <c r="L11" s="4" t="n">
        <v>4.2</v>
      </c>
      <c r="M11" s="4" t="n">
        <v>21</v>
      </c>
      <c r="N11" s="4" t="inlineStr">
        <is>
          <t>Late</t>
        </is>
      </c>
      <c r="O11" s="6">
        <f>G11*I11</f>
        <v/>
      </c>
      <c r="P11" s="6">
        <f>G11*H11</f>
        <v/>
      </c>
      <c r="Q11" s="6">
        <f>O11-P11</f>
        <v/>
      </c>
    </row>
    <row r="12">
      <c r="A12" s="4" t="inlineStr">
        <is>
          <t>AMN-2008</t>
        </is>
      </c>
      <c r="B12" s="5" t="n">
        <v>46268</v>
      </c>
      <c r="C12" s="4" t="inlineStr">
        <is>
          <t>Amazon Now</t>
        </is>
      </c>
      <c r="D12" s="4" t="inlineStr">
        <is>
          <t>Pune</t>
        </is>
      </c>
      <c r="E12" s="4" t="inlineStr">
        <is>
          <t>Hadapsar</t>
        </is>
      </c>
      <c r="F12" s="4" t="inlineStr">
        <is>
          <t>Eggs (6 pcs)</t>
        </is>
      </c>
      <c r="G12" s="4" t="n">
        <v>2</v>
      </c>
      <c r="H12" s="4" t="n">
        <v>42</v>
      </c>
      <c r="I12" s="4" t="n">
        <v>54</v>
      </c>
      <c r="J12" s="4" t="inlineStr">
        <is>
          <t>Online</t>
        </is>
      </c>
      <c r="K12" s="4" t="inlineStr">
        <is>
          <t>Delivered</t>
        </is>
      </c>
      <c r="L12" s="4" t="n">
        <v>1.5</v>
      </c>
      <c r="M12" s="4" t="n">
        <v>10</v>
      </c>
      <c r="N12" s="4" t="inlineStr">
        <is>
          <t>On Time</t>
        </is>
      </c>
      <c r="O12" s="6">
        <f>G12*I12</f>
        <v/>
      </c>
      <c r="P12" s="6">
        <f>G12*H12</f>
        <v/>
      </c>
      <c r="Q12" s="6">
        <f>O12-P12</f>
        <v/>
      </c>
    </row>
    <row r="13">
      <c r="A13" s="4" t="inlineStr">
        <is>
          <t>BLK-2009</t>
        </is>
      </c>
      <c r="B13" s="5" t="n">
        <v>46268</v>
      </c>
      <c r="C13" s="4" t="inlineStr">
        <is>
          <t>Blinkit</t>
        </is>
      </c>
      <c r="D13" s="4" t="inlineStr">
        <is>
          <t>Nashik</t>
        </is>
      </c>
      <c r="E13" s="4" t="inlineStr">
        <is>
          <t>Gangapur Road</t>
        </is>
      </c>
      <c r="F13" s="4" t="inlineStr">
        <is>
          <t>Milk 500 ml (national brand)</t>
        </is>
      </c>
      <c r="G13" s="4" t="n">
        <v>2</v>
      </c>
      <c r="H13" s="4" t="n">
        <v>27</v>
      </c>
      <c r="I13" s="4" t="n">
        <v>32</v>
      </c>
      <c r="J13" s="4" t="inlineStr">
        <is>
          <t>Online</t>
        </is>
      </c>
      <c r="K13" s="4" t="inlineStr">
        <is>
          <t>Delivered</t>
        </is>
      </c>
      <c r="L13" s="4" t="n">
        <v>2.6</v>
      </c>
      <c r="M13" s="4" t="n">
        <v>14</v>
      </c>
      <c r="N13" s="4" t="inlineStr">
        <is>
          <t>On Time</t>
        </is>
      </c>
      <c r="O13" s="6">
        <f>G13*I13</f>
        <v/>
      </c>
      <c r="P13" s="6">
        <f>G13*H13</f>
        <v/>
      </c>
      <c r="Q13" s="6">
        <f>O13-P13</f>
        <v/>
      </c>
    </row>
    <row r="14">
      <c r="A14" s="4" t="inlineStr">
        <is>
          <t>BLK-2010</t>
        </is>
      </c>
      <c r="B14" s="5" t="n">
        <v>46269</v>
      </c>
      <c r="C14" s="4" t="inlineStr">
        <is>
          <t>Blinkit</t>
        </is>
      </c>
      <c r="D14" s="4" t="inlineStr">
        <is>
          <t>Kolhapur</t>
        </is>
      </c>
      <c r="E14" s="4" t="inlineStr">
        <is>
          <t>Shahupuri</t>
        </is>
      </c>
      <c r="F14" s="4" t="inlineStr">
        <is>
          <t>Banana (1 dozen)</t>
        </is>
      </c>
      <c r="G14" s="4" t="n">
        <v>1</v>
      </c>
      <c r="H14" s="4" t="n">
        <v>48</v>
      </c>
      <c r="I14" s="4" t="n">
        <v>60</v>
      </c>
      <c r="J14" s="4" t="inlineStr">
        <is>
          <t>COD</t>
        </is>
      </c>
      <c r="K14" s="4" t="inlineStr">
        <is>
          <t>Returned</t>
        </is>
      </c>
      <c r="L14" s="4" t="n">
        <v>1.9</v>
      </c>
      <c r="M14" s="4" t="n">
        <v>12</v>
      </c>
      <c r="N14" s="4" t="inlineStr">
        <is>
          <t>On Time</t>
        </is>
      </c>
      <c r="O14" s="6">
        <f>G14*I14</f>
        <v/>
      </c>
      <c r="P14" s="6">
        <f>G14*H14</f>
        <v/>
      </c>
      <c r="Q14" s="6">
        <f>O14-P14</f>
        <v/>
      </c>
    </row>
    <row r="15">
      <c r="A15" s="4" t="inlineStr">
        <is>
          <t>AMN-2011</t>
        </is>
      </c>
      <c r="B15" s="5" t="n">
        <v>46269</v>
      </c>
      <c r="C15" s="4" t="inlineStr">
        <is>
          <t>Amazon Now</t>
        </is>
      </c>
      <c r="D15" s="4" t="inlineStr">
        <is>
          <t>Nagpur</t>
        </is>
      </c>
      <c r="E15" s="4" t="inlineStr">
        <is>
          <t>Sitabuldi</t>
        </is>
      </c>
      <c r="F15" s="4" t="inlineStr">
        <is>
          <t>Atta 5 kg</t>
        </is>
      </c>
      <c r="G15" s="4" t="n">
        <v>2</v>
      </c>
      <c r="H15" s="4" t="n">
        <v>205</v>
      </c>
      <c r="I15" s="4" t="n">
        <v>240</v>
      </c>
      <c r="J15" s="4" t="inlineStr">
        <is>
          <t>Online</t>
        </is>
      </c>
      <c r="K15" s="4" t="inlineStr">
        <is>
          <t>Delivered</t>
        </is>
      </c>
      <c r="L15" s="4" t="n">
        <v>5.1</v>
      </c>
      <c r="M15" s="4" t="n">
        <v>24</v>
      </c>
      <c r="N15" s="4" t="inlineStr">
        <is>
          <t>Late</t>
        </is>
      </c>
      <c r="O15" s="6">
        <f>G15*I15</f>
        <v/>
      </c>
      <c r="P15" s="6">
        <f>G15*H15</f>
        <v/>
      </c>
      <c r="Q15" s="6">
        <f>O15-P15</f>
        <v/>
      </c>
    </row>
    <row r="16">
      <c r="A16" s="4" t="inlineStr">
        <is>
          <t>BLK-2012</t>
        </is>
      </c>
      <c r="B16" s="5" t="n">
        <v>46269</v>
      </c>
      <c r="C16" s="4" t="inlineStr">
        <is>
          <t>Blinkit</t>
        </is>
      </c>
      <c r="D16" s="4" t="inlineStr">
        <is>
          <t>Solapur</t>
        </is>
      </c>
      <c r="E16" s="4" t="inlineStr">
        <is>
          <t>Akkalkot Road</t>
        </is>
      </c>
      <c r="F16" s="4" t="inlineStr">
        <is>
          <t>Milk 500 ml (local brand)</t>
        </is>
      </c>
      <c r="G16" s="4" t="n">
        <v>5</v>
      </c>
      <c r="H16" s="4" t="n">
        <v>26</v>
      </c>
      <c r="I16" s="4" t="n">
        <v>30</v>
      </c>
      <c r="J16" s="4" t="inlineStr">
        <is>
          <t>COD</t>
        </is>
      </c>
      <c r="K16" s="4" t="inlineStr">
        <is>
          <t>Delivered</t>
        </is>
      </c>
      <c r="L16" s="4" t="n">
        <v>1.4</v>
      </c>
      <c r="M16" s="4" t="n">
        <v>10</v>
      </c>
      <c r="N16" s="4" t="inlineStr">
        <is>
          <t>On Time</t>
        </is>
      </c>
      <c r="O16" s="6">
        <f>G16*I16</f>
        <v/>
      </c>
      <c r="P16" s="6">
        <f>G16*H16</f>
        <v/>
      </c>
      <c r="Q16" s="6">
        <f>O16-P16</f>
        <v/>
      </c>
    </row>
    <row r="17">
      <c r="A17" s="4" t="inlineStr">
        <is>
          <t>BLK-2013</t>
        </is>
      </c>
      <c r="B17" s="5" t="n">
        <v>46270</v>
      </c>
      <c r="C17" s="4" t="inlineStr">
        <is>
          <t>Blinkit</t>
        </is>
      </c>
      <c r="D17" s="4" t="inlineStr">
        <is>
          <t>Pune</t>
        </is>
      </c>
      <c r="E17" s="4" t="inlineStr">
        <is>
          <t>Kothrud</t>
        </is>
      </c>
      <c r="F17" s="4" t="inlineStr">
        <is>
          <t>Chips 50 g</t>
        </is>
      </c>
      <c r="G17" s="4" t="n">
        <v>4</v>
      </c>
      <c r="H17" s="4" t="n">
        <v>15</v>
      </c>
      <c r="I17" s="4" t="n">
        <v>20</v>
      </c>
      <c r="J17" s="4" t="inlineStr">
        <is>
          <t>Online</t>
        </is>
      </c>
      <c r="K17" s="4" t="inlineStr">
        <is>
          <t>Delivered</t>
        </is>
      </c>
      <c r="L17" s="4" t="n">
        <v>1.1</v>
      </c>
      <c r="M17" s="4" t="n">
        <v>8</v>
      </c>
      <c r="N17" s="4" t="inlineStr">
        <is>
          <t>On Time</t>
        </is>
      </c>
      <c r="O17" s="6">
        <f>G17*I17</f>
        <v/>
      </c>
      <c r="P17" s="6">
        <f>G17*H17</f>
        <v/>
      </c>
      <c r="Q17" s="6">
        <f>O17-P17</f>
        <v/>
      </c>
    </row>
    <row r="18">
      <c r="A18" s="4" t="inlineStr">
        <is>
          <t>AMN-2014</t>
        </is>
      </c>
      <c r="B18" s="5" t="n">
        <v>46270</v>
      </c>
      <c r="C18" s="4" t="inlineStr">
        <is>
          <t>Amazon Now</t>
        </is>
      </c>
      <c r="D18" s="4" t="inlineStr">
        <is>
          <t>Sambhaji Nagar</t>
        </is>
      </c>
      <c r="E18" s="4" t="inlineStr">
        <is>
          <t>Nirala Bazar</t>
        </is>
      </c>
      <c r="F18" s="4" t="inlineStr">
        <is>
          <t>Bread 400 g</t>
        </is>
      </c>
      <c r="G18" s="4" t="n">
        <v>1</v>
      </c>
      <c r="H18" s="4" t="n">
        <v>35</v>
      </c>
      <c r="I18" s="4" t="n">
        <v>45</v>
      </c>
      <c r="J18" s="4" t="inlineStr">
        <is>
          <t>Online</t>
        </is>
      </c>
      <c r="K18" s="4" t="inlineStr">
        <is>
          <t>Delivered</t>
        </is>
      </c>
      <c r="L18" s="4" t="n">
        <v>3.3</v>
      </c>
      <c r="M18" s="4" t="n">
        <v>17</v>
      </c>
      <c r="N18" s="4" t="inlineStr">
        <is>
          <t>Late</t>
        </is>
      </c>
      <c r="O18" s="6">
        <f>G18*I18</f>
        <v/>
      </c>
      <c r="P18" s="6">
        <f>G18*H18</f>
        <v/>
      </c>
      <c r="Q18" s="6">
        <f>O18-P18</f>
        <v/>
      </c>
    </row>
    <row r="19">
      <c r="A19" s="4" t="inlineStr">
        <is>
          <t>BLK-2015</t>
        </is>
      </c>
      <c r="B19" s="5" t="n">
        <v>46270</v>
      </c>
      <c r="C19" s="4" t="inlineStr">
        <is>
          <t>Blinkit</t>
        </is>
      </c>
      <c r="D19" s="4" t="inlineStr">
        <is>
          <t>Nashik</t>
        </is>
      </c>
      <c r="E19" s="4" t="inlineStr">
        <is>
          <t>College Road</t>
        </is>
      </c>
      <c r="F19" s="4" t="inlineStr">
        <is>
          <t>Curd 400 g</t>
        </is>
      </c>
      <c r="G19" s="4" t="n">
        <v>2</v>
      </c>
      <c r="H19" s="4" t="n">
        <v>57</v>
      </c>
      <c r="I19" s="4" t="n">
        <v>71</v>
      </c>
      <c r="J19" s="4" t="inlineStr">
        <is>
          <t>COD</t>
        </is>
      </c>
      <c r="K19" s="4" t="inlineStr">
        <is>
          <t>Returned</t>
        </is>
      </c>
      <c r="L19" s="4" t="n">
        <v>2.2</v>
      </c>
      <c r="M19" s="4" t="n">
        <v>13</v>
      </c>
      <c r="N19" s="4" t="inlineStr">
        <is>
          <t>On Time</t>
        </is>
      </c>
      <c r="O19" s="6">
        <f>G19*I19</f>
        <v/>
      </c>
      <c r="P19" s="6">
        <f>G19*H19</f>
        <v/>
      </c>
      <c r="Q19" s="6">
        <f>O19-P19</f>
        <v/>
      </c>
    </row>
    <row r="20">
      <c r="A20" s="4" t="inlineStr">
        <is>
          <t>BLK-2016</t>
        </is>
      </c>
      <c r="B20" s="5" t="n">
        <v>46271</v>
      </c>
      <c r="C20" s="4" t="inlineStr">
        <is>
          <t>Blinkit</t>
        </is>
      </c>
      <c r="D20" s="4" t="inlineStr">
        <is>
          <t>Nagpur</t>
        </is>
      </c>
      <c r="E20" s="4" t="inlineStr">
        <is>
          <t>Dharampeth</t>
        </is>
      </c>
      <c r="F20" s="4" t="inlineStr">
        <is>
          <t>Milk 500 ml (national brand)</t>
        </is>
      </c>
      <c r="G20" s="4" t="n">
        <v>3</v>
      </c>
      <c r="H20" s="4" t="n">
        <v>27</v>
      </c>
      <c r="I20" s="4" t="n">
        <v>32</v>
      </c>
      <c r="J20" s="4" t="inlineStr">
        <is>
          <t>Online</t>
        </is>
      </c>
      <c r="K20" s="4" t="inlineStr">
        <is>
          <t>Delivered</t>
        </is>
      </c>
      <c r="L20" s="4" t="n">
        <v>4.8</v>
      </c>
      <c r="M20" s="4" t="n">
        <v>22</v>
      </c>
      <c r="N20" s="4" t="inlineStr">
        <is>
          <t>Late</t>
        </is>
      </c>
      <c r="O20" s="6">
        <f>G20*I20</f>
        <v/>
      </c>
      <c r="P20" s="6">
        <f>G20*H20</f>
        <v/>
      </c>
      <c r="Q20" s="6">
        <f>O20-P20</f>
        <v/>
      </c>
    </row>
    <row r="21">
      <c r="A21" s="4" t="inlineStr">
        <is>
          <t>AMN-2017</t>
        </is>
      </c>
      <c r="B21" s="5" t="n">
        <v>46271</v>
      </c>
      <c r="C21" s="4" t="inlineStr">
        <is>
          <t>Amazon Now</t>
        </is>
      </c>
      <c r="D21" s="4" t="inlineStr">
        <is>
          <t>Kolhapur</t>
        </is>
      </c>
      <c r="E21" s="4" t="inlineStr">
        <is>
          <t>Rajarampuri</t>
        </is>
      </c>
      <c r="F21" s="4" t="inlineStr">
        <is>
          <t>Paneer 200 g</t>
        </is>
      </c>
      <c r="G21" s="4" t="n">
        <v>1</v>
      </c>
      <c r="H21" s="4" t="n">
        <v>70</v>
      </c>
      <c r="I21" s="4" t="n">
        <v>90</v>
      </c>
      <c r="J21" s="4" t="inlineStr">
        <is>
          <t>Online</t>
        </is>
      </c>
      <c r="K21" s="4" t="inlineStr">
        <is>
          <t>Delivered</t>
        </is>
      </c>
      <c r="L21" s="4" t="n">
        <v>1.7</v>
      </c>
      <c r="M21" s="4" t="n">
        <v>11</v>
      </c>
      <c r="N21" s="4" t="inlineStr">
        <is>
          <t>On Time</t>
        </is>
      </c>
      <c r="O21" s="6">
        <f>G21*I21</f>
        <v/>
      </c>
      <c r="P21" s="6">
        <f>G21*H21</f>
        <v/>
      </c>
      <c r="Q21" s="6">
        <f>O21-P21</f>
        <v/>
      </c>
    </row>
    <row r="22">
      <c r="A22" s="4" t="inlineStr">
        <is>
          <t>BLK-2018</t>
        </is>
      </c>
      <c r="B22" s="5" t="n">
        <v>46271</v>
      </c>
      <c r="C22" s="4" t="inlineStr">
        <is>
          <t>Blinkit</t>
        </is>
      </c>
      <c r="D22" s="4" t="inlineStr">
        <is>
          <t>Pune</t>
        </is>
      </c>
      <c r="E22" s="4" t="inlineStr">
        <is>
          <t>Baner</t>
        </is>
      </c>
      <c r="F22" s="4" t="inlineStr">
        <is>
          <t>Milk 500 ml (local brand)</t>
        </is>
      </c>
      <c r="G22" s="4" t="n">
        <v>2</v>
      </c>
      <c r="H22" s="4" t="n">
        <v>26</v>
      </c>
      <c r="I22" s="4" t="n">
        <v>30</v>
      </c>
      <c r="J22" s="4" t="inlineStr">
        <is>
          <t>COD</t>
        </is>
      </c>
      <c r="K22" s="4" t="inlineStr">
        <is>
          <t>Delivered</t>
        </is>
      </c>
      <c r="L22" s="4" t="n">
        <v>2.9</v>
      </c>
      <c r="M22" s="4" t="n">
        <v>16</v>
      </c>
      <c r="N22" s="4" t="inlineStr">
        <is>
          <t>Late</t>
        </is>
      </c>
      <c r="O22" s="6">
        <f>G22*I22</f>
        <v/>
      </c>
      <c r="P22" s="6">
        <f>G22*H22</f>
        <v/>
      </c>
      <c r="Q22" s="6">
        <f>O22-P22</f>
        <v/>
      </c>
    </row>
    <row r="23">
      <c r="A23" s="4" t="inlineStr">
        <is>
          <t>BLK-2019</t>
        </is>
      </c>
      <c r="B23" s="5" t="n">
        <v>46272</v>
      </c>
      <c r="C23" s="4" t="inlineStr">
        <is>
          <t>Blinkit</t>
        </is>
      </c>
      <c r="D23" s="4" t="inlineStr">
        <is>
          <t>Solapur</t>
        </is>
      </c>
      <c r="E23" s="4" t="inlineStr">
        <is>
          <t>Hotgi Road</t>
        </is>
      </c>
      <c r="F23" s="4" t="inlineStr">
        <is>
          <t>Eggs (6 pcs)</t>
        </is>
      </c>
      <c r="G23" s="4" t="n">
        <v>1</v>
      </c>
      <c r="H23" s="4" t="n">
        <v>42</v>
      </c>
      <c r="I23" s="4" t="n">
        <v>54</v>
      </c>
      <c r="J23" s="4" t="inlineStr">
        <is>
          <t>Online</t>
        </is>
      </c>
      <c r="K23" s="4" t="inlineStr">
        <is>
          <t>Cancelled</t>
        </is>
      </c>
      <c r="L23" s="4" t="n">
        <v>1.3</v>
      </c>
      <c r="M23" s="4" t="n"/>
      <c r="N23" s="4" t="inlineStr"/>
      <c r="O23" s="6">
        <f>G23*I23</f>
        <v/>
      </c>
      <c r="P23" s="6">
        <f>G23*H23</f>
        <v/>
      </c>
      <c r="Q23" s="6">
        <f>O23-P23</f>
        <v/>
      </c>
    </row>
    <row r="24">
      <c r="A24" s="4" t="inlineStr">
        <is>
          <t>AMN-2020</t>
        </is>
      </c>
      <c r="B24" s="5" t="n">
        <v>46272</v>
      </c>
      <c r="C24" s="4" t="inlineStr">
        <is>
          <t>Amazon Now</t>
        </is>
      </c>
      <c r="D24" s="4" t="inlineStr">
        <is>
          <t>Nashik</t>
        </is>
      </c>
      <c r="E24" s="4" t="inlineStr">
        <is>
          <t>Gangapur Road</t>
        </is>
      </c>
      <c r="F24" s="4" t="inlineStr">
        <is>
          <t>Cold drink 750 ml</t>
        </is>
      </c>
      <c r="G24" s="4" t="n">
        <v>2</v>
      </c>
      <c r="H24" s="4" t="n">
        <v>32</v>
      </c>
      <c r="I24" s="4" t="n">
        <v>40</v>
      </c>
      <c r="J24" s="4" t="inlineStr">
        <is>
          <t>COD</t>
        </is>
      </c>
      <c r="K24" s="4" t="inlineStr">
        <is>
          <t>Delivered</t>
        </is>
      </c>
      <c r="L24" s="4" t="n">
        <v>3.6</v>
      </c>
      <c r="M24" s="4" t="n">
        <v>18</v>
      </c>
      <c r="N24" s="4" t="inlineStr">
        <is>
          <t>Late</t>
        </is>
      </c>
      <c r="O24" s="6">
        <f>G24*I24</f>
        <v/>
      </c>
      <c r="P24" s="6">
        <f>G24*H24</f>
        <v/>
      </c>
      <c r="Q24" s="6">
        <f>O24-P24</f>
        <v/>
      </c>
    </row>
    <row r="25">
      <c r="A25" s="4" t="inlineStr">
        <is>
          <t>BLK-2021</t>
        </is>
      </c>
      <c r="B25" s="5" t="n">
        <v>46272</v>
      </c>
      <c r="C25" s="4" t="inlineStr">
        <is>
          <t>Blinkit</t>
        </is>
      </c>
      <c r="D25" s="4" t="inlineStr">
        <is>
          <t>Sambhaji Nagar</t>
        </is>
      </c>
      <c r="E25" s="4" t="inlineStr">
        <is>
          <t>CIDCO</t>
        </is>
      </c>
      <c r="F25" s="4" t="inlineStr">
        <is>
          <t>Milk 500 ml (local brand)</t>
        </is>
      </c>
      <c r="G25" s="4" t="n">
        <v>2</v>
      </c>
      <c r="H25" s="4" t="n">
        <v>26</v>
      </c>
      <c r="I25" s="4" t="n">
        <v>30</v>
      </c>
      <c r="J25" s="4" t="inlineStr">
        <is>
          <t>Online</t>
        </is>
      </c>
      <c r="K25" s="4" t="inlineStr">
        <is>
          <t>Delivered</t>
        </is>
      </c>
      <c r="L25" s="4" t="n">
        <v>2</v>
      </c>
      <c r="M25" s="4" t="n">
        <v>12</v>
      </c>
      <c r="N25" s="4" t="inlineStr">
        <is>
          <t>On Time</t>
        </is>
      </c>
      <c r="O25" s="6">
        <f>G25*I25</f>
        <v/>
      </c>
      <c r="P25" s="6">
        <f>G25*H25</f>
        <v/>
      </c>
      <c r="Q25" s="6">
        <f>O25-P25</f>
        <v/>
      </c>
    </row>
    <row r="26">
      <c r="A26" s="4" t="inlineStr">
        <is>
          <t>BLK-2022</t>
        </is>
      </c>
      <c r="B26" s="5" t="n">
        <v>46273</v>
      </c>
      <c r="C26" s="4" t="inlineStr">
        <is>
          <t>Blinkit</t>
        </is>
      </c>
      <c r="D26" s="4" t="inlineStr">
        <is>
          <t>Kolhapur</t>
        </is>
      </c>
      <c r="E26" s="4" t="inlineStr">
        <is>
          <t>Shahupuri</t>
        </is>
      </c>
      <c r="F26" s="4" t="inlineStr">
        <is>
          <t>Milk 500 ml (local brand)</t>
        </is>
      </c>
      <c r="G26" s="4" t="n">
        <v>4</v>
      </c>
      <c r="H26" s="4" t="n">
        <v>26</v>
      </c>
      <c r="I26" s="4" t="n">
        <v>30</v>
      </c>
      <c r="J26" s="4" t="inlineStr">
        <is>
          <t>COD</t>
        </is>
      </c>
      <c r="K26" s="4" t="inlineStr">
        <is>
          <t>Delivered</t>
        </is>
      </c>
      <c r="L26" s="4" t="n">
        <v>1.6</v>
      </c>
      <c r="M26" s="4" t="n">
        <v>10</v>
      </c>
      <c r="N26" s="4" t="inlineStr">
        <is>
          <t>On Time</t>
        </is>
      </c>
      <c r="O26" s="6">
        <f>G26*I26</f>
        <v/>
      </c>
      <c r="P26" s="6">
        <f>G26*H26</f>
        <v/>
      </c>
      <c r="Q26" s="6">
        <f>O26-P26</f>
        <v/>
      </c>
    </row>
    <row r="27">
      <c r="A27" s="4" t="inlineStr">
        <is>
          <t>AMN-2023</t>
        </is>
      </c>
      <c r="B27" s="5" t="n">
        <v>46273</v>
      </c>
      <c r="C27" s="4" t="inlineStr">
        <is>
          <t>Amazon Now</t>
        </is>
      </c>
      <c r="D27" s="4" t="inlineStr">
        <is>
          <t>Nagpur</t>
        </is>
      </c>
      <c r="E27" s="4" t="inlineStr">
        <is>
          <t>Sitabuldi</t>
        </is>
      </c>
      <c r="F27" s="4" t="inlineStr">
        <is>
          <t>Banana (1 dozen)</t>
        </is>
      </c>
      <c r="G27" s="4" t="n">
        <v>2</v>
      </c>
      <c r="H27" s="4" t="n">
        <v>48</v>
      </c>
      <c r="I27" s="4" t="n">
        <v>60</v>
      </c>
      <c r="J27" s="4" t="inlineStr">
        <is>
          <t>Online</t>
        </is>
      </c>
      <c r="K27" s="4" t="inlineStr">
        <is>
          <t>Delivered</t>
        </is>
      </c>
      <c r="L27" s="4" t="n">
        <v>1.4</v>
      </c>
      <c r="M27" s="4" t="n">
        <v>9</v>
      </c>
      <c r="N27" s="4" t="inlineStr">
        <is>
          <t>On Time</t>
        </is>
      </c>
      <c r="O27" s="6">
        <f>G27*I27</f>
        <v/>
      </c>
      <c r="P27" s="6">
        <f>G27*H27</f>
        <v/>
      </c>
      <c r="Q27" s="6">
        <f>O27-P27</f>
        <v/>
      </c>
    </row>
    <row r="28">
      <c r="A28" s="4" t="inlineStr">
        <is>
          <t>BLK-2024</t>
        </is>
      </c>
      <c r="B28" s="5" t="n">
        <v>46273</v>
      </c>
      <c r="C28" s="4" t="inlineStr">
        <is>
          <t>Blinkit</t>
        </is>
      </c>
      <c r="D28" s="4" t="inlineStr">
        <is>
          <t>Pune</t>
        </is>
      </c>
      <c r="E28" s="4" t="inlineStr">
        <is>
          <t>Hadapsar</t>
        </is>
      </c>
      <c r="F28" s="4" t="inlineStr">
        <is>
          <t>Atta 5 kg</t>
        </is>
      </c>
      <c r="G28" s="4" t="n">
        <v>1</v>
      </c>
      <c r="H28" s="4" t="n">
        <v>205</v>
      </c>
      <c r="I28" s="4" t="n">
        <v>240</v>
      </c>
      <c r="J28" s="4" t="inlineStr">
        <is>
          <t>Online</t>
        </is>
      </c>
      <c r="K28" s="4" t="inlineStr">
        <is>
          <t>Delivered</t>
        </is>
      </c>
      <c r="L28" s="4" t="n">
        <v>4.4</v>
      </c>
      <c r="M28" s="4" t="n">
        <v>20</v>
      </c>
      <c r="N28" s="4" t="inlineStr">
        <is>
          <t>Late</t>
        </is>
      </c>
      <c r="O28" s="6">
        <f>G28*I28</f>
        <v/>
      </c>
      <c r="P28" s="6">
        <f>G28*H28</f>
        <v/>
      </c>
      <c r="Q28" s="6">
        <f>O28-P28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36" customWidth="1" min="1" max="1"/>
    <col width="15" customWidth="1" min="2" max="2"/>
    <col width="8" customWidth="1" min="3" max="3"/>
    <col width="24" customWidth="1" min="4" max="4"/>
  </cols>
  <sheetData>
    <row r="1">
      <c r="A1" s="1" t="inlineStr">
        <is>
          <t>First answers to the business questions</t>
        </is>
      </c>
    </row>
    <row r="2">
      <c r="A2" s="2" t="inlineStr">
        <is>
          <t>Simple counts on the Orders sheet with COUNTIF, COUNTIFS and SUMIF. Deeper analysis (PivotTables, profit by city) comes later.</t>
        </is>
      </c>
    </row>
    <row r="4">
      <c r="A4" s="3" t="inlineStr">
        <is>
          <t>Question</t>
        </is>
      </c>
      <c r="B4" s="3" t="inlineStr">
        <is>
          <t>Formula result</t>
        </is>
      </c>
    </row>
    <row r="5">
      <c r="A5" s="4" t="inlineStr">
        <is>
          <t>Total orders</t>
        </is>
      </c>
      <c r="B5" s="6">
        <f>COUNTA(Orders!$A$5:$A$28)</f>
        <v/>
      </c>
    </row>
    <row r="6">
      <c r="A6" s="4" t="inlineStr">
        <is>
          <t>Delivered</t>
        </is>
      </c>
      <c r="B6" s="6">
        <f>COUNTIF(Orders!$K$5:$K$28,"Delivered")</f>
        <v/>
      </c>
    </row>
    <row r="7">
      <c r="A7" s="4" t="inlineStr">
        <is>
          <t>Cancelled</t>
        </is>
      </c>
      <c r="B7" s="6">
        <f>COUNTIF(Orders!$K$5:$K$28,"Cancelled")</f>
        <v/>
      </c>
    </row>
    <row r="8">
      <c r="A8" s="4" t="inlineStr">
        <is>
          <t>Returned</t>
        </is>
      </c>
      <c r="B8" s="6">
        <f>COUNTIF(Orders!$K$5:$K$28,"Returned")</f>
        <v/>
      </c>
    </row>
    <row r="9">
      <c r="A9" s="4" t="inlineStr">
        <is>
          <t>On Time</t>
        </is>
      </c>
      <c r="B9" s="6">
        <f>COUNTIF(Orders!$N$5:$N$28,"On Time")</f>
        <v/>
      </c>
    </row>
    <row r="10">
      <c r="A10" s="4" t="inlineStr">
        <is>
          <t>Late</t>
        </is>
      </c>
      <c r="B10" s="6">
        <f>COUNTIF(Orders!$N$5:$N$28,"Late")</f>
        <v/>
      </c>
    </row>
    <row r="11">
      <c r="A11" s="4" t="inlineStr">
        <is>
          <t>Late with distance 3 km or more</t>
        </is>
      </c>
      <c r="B11" s="6">
        <f>COUNTIFS(Orders!$N$5:$N$28,"Late",Orders!$L$5:$L$28,"&gt;=3")</f>
        <v/>
      </c>
    </row>
    <row r="12">
      <c r="A12" s="4" t="inlineStr">
        <is>
          <t>On Time with distance 3 km or more</t>
        </is>
      </c>
      <c r="B12" s="6">
        <f>COUNTIFS(Orders!$N$5:$N$28,"On Time",Orders!$L$5:$L$28,"&gt;=3")</f>
        <v/>
      </c>
    </row>
    <row r="13">
      <c r="A13" s="4" t="inlineStr">
        <is>
          <t>COD orders</t>
        </is>
      </c>
      <c r="B13" s="6">
        <f>COUNTIF(Orders!$J$5:$J$28,"COD")</f>
        <v/>
      </c>
    </row>
    <row r="14">
      <c r="A14" s="4" t="inlineStr">
        <is>
          <t>Online orders</t>
        </is>
      </c>
      <c r="B14" s="6">
        <f>COUNTIF(Orders!$J$5:$J$28,"Online")</f>
        <v/>
      </c>
    </row>
    <row r="15">
      <c r="A15" s="4" t="inlineStr">
        <is>
          <t>Orders for milk, local brand</t>
        </is>
      </c>
      <c r="B15" s="6">
        <f>COUNTIF(Orders!$F$5:$F$28,"Milk 500 ml (local brand)")</f>
        <v/>
      </c>
    </row>
    <row r="16">
      <c r="A16" s="4" t="inlineStr">
        <is>
          <t>Orders for milk, national brand</t>
        </is>
      </c>
      <c r="B16" s="6">
        <f>COUNTIF(Orders!$F$5:$F$28,"Milk 500 ml (national brand)")</f>
        <v/>
      </c>
    </row>
    <row r="17">
      <c r="A17" s="4" t="inlineStr">
        <is>
          <t>Blinkit orders</t>
        </is>
      </c>
      <c r="B17" s="6">
        <f>COUNTIF(Orders!$C$5:$C$28,"Blinkit")</f>
        <v/>
      </c>
    </row>
    <row r="18">
      <c r="A18" s="4" t="inlineStr">
        <is>
          <t>Amazon Now orders</t>
        </is>
      </c>
      <c r="B18" s="6">
        <f>COUNTIF(Orders!$C$5:$C$28,"Amazon Now")</f>
        <v/>
      </c>
    </row>
    <row r="19">
      <c r="A19" s="4" t="inlineStr">
        <is>
          <t>Profit, Delivered orders only</t>
        </is>
      </c>
      <c r="B19" s="6">
        <f>SUMIF(Orders!$K$5:$K$28,"Delivered",Orders!$Q$5:$Q$28)</f>
        <v/>
      </c>
    </row>
    <row r="20">
      <c r="A20" s="4" t="inlineStr">
        <is>
          <t>Revenue, Delivered orders only</t>
        </is>
      </c>
      <c r="B20" s="6">
        <f>SUMIF(Orders!$K$5:$K$28,"Delivered",Orders!$O$5:$O$28)</f>
        <v/>
      </c>
    </row>
    <row r="22">
      <c r="A22" s="3" t="inlineStr">
        <is>
          <t>City</t>
        </is>
      </c>
      <c r="B22" s="3" t="inlineStr">
        <is>
          <t>Orders</t>
        </is>
      </c>
      <c r="C22" s="3" t="inlineStr">
        <is>
          <t>Late</t>
        </is>
      </c>
      <c r="D22" s="3" t="inlineStr">
        <is>
          <t>Local-brand milk orders</t>
        </is>
      </c>
    </row>
    <row r="23">
      <c r="A23" s="4" t="inlineStr">
        <is>
          <t>Pune</t>
        </is>
      </c>
      <c r="B23" s="6">
        <f>COUNTIF(Orders!$D$5:$D$28,A23)</f>
        <v/>
      </c>
      <c r="C23" s="6">
        <f>COUNTIFS(Orders!$D$5:$D$28,A23,Orders!$N$5:$N$28,"Late")</f>
        <v/>
      </c>
      <c r="D23" s="6">
        <f>COUNTIFS(Orders!$D$5:$D$28,A23,Orders!$F$5:$F$28,"Milk 500 ml (local brand)")</f>
        <v/>
      </c>
    </row>
    <row r="24">
      <c r="A24" s="4" t="inlineStr">
        <is>
          <t>Solapur</t>
        </is>
      </c>
      <c r="B24" s="6">
        <f>COUNTIF(Orders!$D$5:$D$28,A24)</f>
        <v/>
      </c>
      <c r="C24" s="6">
        <f>COUNTIFS(Orders!$D$5:$D$28,A24,Orders!$N$5:$N$28,"Late")</f>
        <v/>
      </c>
      <c r="D24" s="6">
        <f>COUNTIFS(Orders!$D$5:$D$28,A24,Orders!$F$5:$F$28,"Milk 500 ml (local brand)")</f>
        <v/>
      </c>
    </row>
    <row r="25">
      <c r="A25" s="4" t="inlineStr">
        <is>
          <t>Nashik</t>
        </is>
      </c>
      <c r="B25" s="6">
        <f>COUNTIF(Orders!$D$5:$D$28,A25)</f>
        <v/>
      </c>
      <c r="C25" s="6">
        <f>COUNTIFS(Orders!$D$5:$D$28,A25,Orders!$N$5:$N$28,"Late")</f>
        <v/>
      </c>
      <c r="D25" s="6">
        <f>COUNTIFS(Orders!$D$5:$D$28,A25,Orders!$F$5:$F$28,"Milk 500 ml (local brand)")</f>
        <v/>
      </c>
    </row>
    <row r="26">
      <c r="A26" s="4" t="inlineStr">
        <is>
          <t>Sambhaji Nagar</t>
        </is>
      </c>
      <c r="B26" s="6">
        <f>COUNTIF(Orders!$D$5:$D$28,A26)</f>
        <v/>
      </c>
      <c r="C26" s="6">
        <f>COUNTIFS(Orders!$D$5:$D$28,A26,Orders!$N$5:$N$28,"Late")</f>
        <v/>
      </c>
      <c r="D26" s="6">
        <f>COUNTIFS(Orders!$D$5:$D$28,A26,Orders!$F$5:$F$28,"Milk 500 ml (local brand)")</f>
        <v/>
      </c>
    </row>
    <row r="27">
      <c r="A27" s="4" t="inlineStr">
        <is>
          <t>Kolhapur</t>
        </is>
      </c>
      <c r="B27" s="6">
        <f>COUNTIF(Orders!$D$5:$D$28,A27)</f>
        <v/>
      </c>
      <c r="C27" s="6">
        <f>COUNTIFS(Orders!$D$5:$D$28,A27,Orders!$N$5:$N$28,"Late")</f>
        <v/>
      </c>
      <c r="D27" s="6">
        <f>COUNTIFS(Orders!$D$5:$D$28,A27,Orders!$F$5:$F$28,"Milk 500 ml (local brand)")</f>
        <v/>
      </c>
    </row>
    <row r="28">
      <c r="A28" s="4" t="inlineStr">
        <is>
          <t>Nagpur</t>
        </is>
      </c>
      <c r="B28" s="6">
        <f>COUNTIF(Orders!$D$5:$D$28,A28)</f>
        <v/>
      </c>
      <c r="C28" s="6">
        <f>COUNTIFS(Orders!$D$5:$D$28,A28,Orders!$N$5:$N$28,"Late")</f>
        <v/>
      </c>
      <c r="D28" s="6">
        <f>COUNTIFS(Orders!$D$5:$D$28,A28,Orders!$F$5:$F$28,"Milk 500 ml (local brand)")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70" customWidth="1" min="2" max="2"/>
    <col width="12" customWidth="1" min="3" max="3"/>
    <col width="26" customWidth="1" min="4" max="4"/>
  </cols>
  <sheetData>
    <row r="1">
      <c r="A1" s="1" t="inlineStr">
        <is>
          <t>Data dictionary: what each column means</t>
        </is>
      </c>
    </row>
    <row r="2">
      <c r="A2" s="2" t="inlineStr">
        <is>
          <t>Write this BEFORE any formula. It is the first thing to show your manager.</t>
        </is>
      </c>
    </row>
    <row r="4">
      <c r="A4" s="3" t="inlineStr">
        <is>
          <t>Column</t>
        </is>
      </c>
      <c r="B4" s="3" t="inlineStr">
        <is>
          <t>Meaning</t>
        </is>
      </c>
      <c r="C4" s="3" t="inlineStr">
        <is>
          <t>Type</t>
        </is>
      </c>
      <c r="D4" s="3" t="inlineStr">
        <is>
          <t>Example</t>
        </is>
      </c>
    </row>
    <row r="5">
      <c r="A5" s="4" t="inlineStr">
        <is>
          <t>Order_ID</t>
        </is>
      </c>
      <c r="B5" s="4" t="inlineStr">
        <is>
          <t>Unique ID of one order. BLK- = Blinkit, AMN- = Amazon Now</t>
        </is>
      </c>
      <c r="C5" s="4" t="inlineStr">
        <is>
          <t>Text</t>
        </is>
      </c>
      <c r="D5" s="4" t="inlineStr">
        <is>
          <t>BLK-2001</t>
        </is>
      </c>
    </row>
    <row r="6">
      <c r="A6" s="4" t="inlineStr">
        <is>
          <t>Order_Date</t>
        </is>
      </c>
      <c r="B6" s="4" t="inlineStr">
        <is>
          <t>Date the order was placed</t>
        </is>
      </c>
      <c r="C6" s="4" t="inlineStr">
        <is>
          <t>Date</t>
        </is>
      </c>
      <c r="D6" s="4" t="inlineStr">
        <is>
          <t>01-09-2026</t>
        </is>
      </c>
    </row>
    <row r="7">
      <c r="A7" s="4" t="inlineStr">
        <is>
          <t>Platform</t>
        </is>
      </c>
      <c r="B7" s="4" t="inlineStr">
        <is>
          <t>App the order came from</t>
        </is>
      </c>
      <c r="C7" s="4" t="inlineStr">
        <is>
          <t>Text</t>
        </is>
      </c>
      <c r="D7" s="4" t="inlineStr">
        <is>
          <t>Blinkit / Amazon Now</t>
        </is>
      </c>
    </row>
    <row r="8">
      <c r="A8" s="4" t="inlineStr">
        <is>
          <t>City</t>
        </is>
      </c>
      <c r="B8" s="4" t="inlineStr">
        <is>
          <t>City of delivery</t>
        </is>
      </c>
      <c r="C8" s="4" t="inlineStr">
        <is>
          <t>Text</t>
        </is>
      </c>
      <c r="D8" s="4" t="inlineStr">
        <is>
          <t>Pune</t>
        </is>
      </c>
    </row>
    <row r="9">
      <c r="A9" s="4" t="inlineStr">
        <is>
          <t>Area</t>
        </is>
      </c>
      <c r="B9" s="4" t="inlineStr">
        <is>
          <t>Area inside the city</t>
        </is>
      </c>
      <c r="C9" s="4" t="inlineStr">
        <is>
          <t>Text</t>
        </is>
      </c>
      <c r="D9" s="4" t="inlineStr">
        <is>
          <t>Kothrud</t>
        </is>
      </c>
    </row>
    <row r="10">
      <c r="A10" s="4" t="inlineStr">
        <is>
          <t>Product_Name</t>
        </is>
      </c>
      <c r="B10" s="4" t="inlineStr">
        <is>
          <t>What the customer bought (generic name)</t>
        </is>
      </c>
      <c r="C10" s="4" t="inlineStr">
        <is>
          <t>Text</t>
        </is>
      </c>
      <c r="D10" s="4" t="inlineStr">
        <is>
          <t>Curd 400 g</t>
        </is>
      </c>
    </row>
    <row r="11">
      <c r="A11" s="4" t="inlineStr">
        <is>
          <t>Quantity</t>
        </is>
      </c>
      <c r="B11" s="4" t="inlineStr">
        <is>
          <t>Units in the order</t>
        </is>
      </c>
      <c r="C11" s="4" t="inlineStr">
        <is>
          <t>Number</t>
        </is>
      </c>
      <c r="D11" s="4" t="inlineStr">
        <is>
          <t>2</t>
        </is>
      </c>
    </row>
    <row r="12">
      <c r="A12" s="4" t="inlineStr">
        <is>
          <t>Cost_Price</t>
        </is>
      </c>
      <c r="B12" s="4" t="inlineStr">
        <is>
          <t>What the company pays for ONE unit</t>
        </is>
      </c>
      <c r="C12" s="4" t="inlineStr">
        <is>
          <t>Number (Rs)</t>
        </is>
      </c>
      <c r="D12" s="4" t="inlineStr">
        <is>
          <t>57</t>
        </is>
      </c>
    </row>
    <row r="13">
      <c r="A13" s="4" t="inlineStr">
        <is>
          <t>Selling_Price</t>
        </is>
      </c>
      <c r="B13" s="4" t="inlineStr">
        <is>
          <t>What the customer pays for ONE unit</t>
        </is>
      </c>
      <c r="C13" s="4" t="inlineStr">
        <is>
          <t>Number (Rs)</t>
        </is>
      </c>
      <c r="D13" s="4" t="inlineStr">
        <is>
          <t>71</t>
        </is>
      </c>
    </row>
    <row r="14">
      <c r="A14" s="4" t="inlineStr">
        <is>
          <t>Payment_Mode</t>
        </is>
      </c>
      <c r="B14" s="4" t="inlineStr">
        <is>
          <t>COD (cash on delivery) or Online</t>
        </is>
      </c>
      <c r="C14" s="4" t="inlineStr">
        <is>
          <t>Text</t>
        </is>
      </c>
      <c r="D14" s="4" t="inlineStr">
        <is>
          <t>COD</t>
        </is>
      </c>
    </row>
    <row r="15">
      <c r="A15" s="4" t="inlineStr">
        <is>
          <t>Status</t>
        </is>
      </c>
      <c r="B15" s="4" t="inlineStr">
        <is>
          <t>Delivered, Cancelled or Returned</t>
        </is>
      </c>
      <c r="C15" s="4" t="inlineStr">
        <is>
          <t>Text</t>
        </is>
      </c>
      <c r="D15" s="4" t="inlineStr">
        <is>
          <t>Delivered</t>
        </is>
      </c>
    </row>
    <row r="16">
      <c r="A16" s="4" t="inlineStr">
        <is>
          <t>Distance_Km</t>
        </is>
      </c>
      <c r="B16" s="4" t="inlineStr">
        <is>
          <t>Distance from the dark store to the customer</t>
        </is>
      </c>
      <c r="C16" s="4" t="inlineStr">
        <is>
          <t>Number (km)</t>
        </is>
      </c>
      <c r="D16" s="4" t="inlineStr">
        <is>
          <t>2.4</t>
        </is>
      </c>
    </row>
    <row r="17">
      <c r="A17" s="4" t="inlineStr">
        <is>
          <t>Delivery_Time_mins</t>
        </is>
      </c>
      <c r="B17" s="4" t="inlineStr">
        <is>
          <t>Minutes from order to delivery (empty if cancelled)</t>
        </is>
      </c>
      <c r="C17" s="4" t="inlineStr">
        <is>
          <t>Number</t>
        </is>
      </c>
      <c r="D17" s="4" t="inlineStr">
        <is>
          <t>13</t>
        </is>
      </c>
    </row>
    <row r="18">
      <c r="A18" s="4" t="inlineStr">
        <is>
          <t>Delivery_Status</t>
        </is>
      </c>
      <c r="B18" s="4" t="inlineStr">
        <is>
          <t>On Time (15 minutes or less) or Late; empty if cancelled</t>
        </is>
      </c>
      <c r="C18" s="4" t="inlineStr">
        <is>
          <t>Text</t>
        </is>
      </c>
      <c r="D18" s="4" t="inlineStr">
        <is>
          <t>On Time</t>
        </is>
      </c>
    </row>
    <row r="19">
      <c r="A19" s="4" t="inlineStr">
        <is>
          <t>Revenue</t>
        </is>
      </c>
      <c r="B19" s="4" t="inlineStr">
        <is>
          <t>Quantity x Selling_Price</t>
        </is>
      </c>
      <c r="C19" s="4" t="inlineStr">
        <is>
          <t>Formula</t>
        </is>
      </c>
      <c r="D19" s="4" t="inlineStr">
        <is>
          <t>142</t>
        </is>
      </c>
    </row>
    <row r="20">
      <c r="A20" s="4" t="inlineStr">
        <is>
          <t>Total_Cost</t>
        </is>
      </c>
      <c r="B20" s="4" t="inlineStr">
        <is>
          <t>Quantity x Cost_Price</t>
        </is>
      </c>
      <c r="C20" s="4" t="inlineStr">
        <is>
          <t>Formula</t>
        </is>
      </c>
      <c r="D20" s="4" t="inlineStr">
        <is>
          <t>114</t>
        </is>
      </c>
    </row>
    <row r="21">
      <c r="A21" s="4" t="inlineStr">
        <is>
          <t>Profit</t>
        </is>
      </c>
      <c r="B21" s="4" t="inlineStr">
        <is>
          <t>Revenue - Total_Cost</t>
        </is>
      </c>
      <c r="C21" s="4" t="inlineStr">
        <is>
          <t>Formula</t>
        </is>
      </c>
      <c r="D21" s="4" t="inlineStr">
        <is>
          <t>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2026-10-10T14:09:24Z</dcterms:created>
  <dcterms:modified xmlns:dcterms="http://purl.org/dc/terms/" xmlns:xsi="http://www.w3.org/2001/XMLSchema-instance" xsi:type="dcterms:W3CDTF">2026-10-10T14:09:24Z</dcterms:modified>
</cp:coreProperties>
</file>