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Targets" sheetId="4" state="visible" r:id="rId4"/>
    <sheet xmlns:r="http://schemas.openxmlformats.org/officeDocument/2006/relationships" name="Deals" sheetId="5" state="visible" r:id="rId5"/>
    <sheet xmlns:r="http://schemas.openxmlformats.org/officeDocument/2006/relationships" name="Calculations" sheetId="6" state="visible" r:id="rId6"/>
    <sheet xmlns:r="http://schemas.openxmlformats.org/officeDocument/2006/relationships" name="Lists" sheetId="7" state="visible" r:id="rId7"/>
  </sheets>
  <definedNames>
    <definedName name="CommHigh">Lists!$G$5</definedName>
    <definedName name="CommLow">Lists!$G$6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[&gt;=10000000]&quot;₹&quot;##\,##\,##\,##0;[&gt;=100000]&quot;₹&quot;##\,##\,##0;&quot;₹&quot;##,##0"/>
    <numFmt numFmtId="166" formatCode="yyyy-mm-dd"/>
    <numFmt numFmtId="167" formatCode="dd-mmm-yyyy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5" fontId="11" fillId="3" borderId="2" applyAlignment="1" pivotButton="0" quotePrefix="0" xfId="0">
      <alignment horizontal="center" vertical="center" wrapText="1"/>
    </xf>
    <xf numFmtId="164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164" fontId="5" fillId="6" borderId="1" pivotButton="0" quotePrefix="0" xfId="0"/>
    <xf numFmtId="165" fontId="5" fillId="6" borderId="1" pivotButton="0" quotePrefix="0" xfId="0"/>
    <xf numFmtId="0" fontId="5" fillId="6" borderId="1" pivotButton="0" quotePrefix="0" xfId="0"/>
    <xf numFmtId="167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3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5" fontId="4" fillId="3" borderId="1" pivotButton="0" quotePrefix="0" xfId="0"/>
    <xf numFmtId="164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4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ill>
        <patternFill patternType="solid">
          <fgColor rgb="00DFF2E1"/>
        </patternFill>
      </fill>
    </dxf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Won value vs target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'Calculations'!$C$6:$C$11</f>
            </numRef>
          </val>
        </ser>
        <ser>
          <idx val="1"/>
          <order val="1"/>
          <tx>
            <strRef>
              <f>'Calculations'!D5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'Calculations'!$D$6:$D$11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Pipeline value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'Calculations'!C16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'Calculations'!$A$17:$A$22</f>
            </numRef>
          </cat>
          <val>
            <numRef>
              <f>'Calculations'!$C$17:$C$22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Won value by city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'Calculations'!C27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B9C9C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'Calculations'!$A$28:$A$33</f>
            </numRef>
          </cat>
          <val>
            <numRef>
              <f>'Calculations'!$C$28:$C$33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Commission by salesperson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'Calculations'!F5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'Calculations'!$F$6:$F$11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tages" displayName="Stages" ref="A4:B10" headerRowCount="1">
  <autoFilter ref="A4:B10"/>
  <tableColumns count="2">
    <tableColumn id="1" name="Column1"/>
    <tableColumn id="2" name="Column2"/>
  </tableColumns>
  <tableStyleInfo name="TableStyleLight9" showRowStripes="1"/>
</table>
</file>

<file path=xl/tables/table2.xml><?xml version="1.0" encoding="utf-8"?>
<table xmlns="http://schemas.openxmlformats.org/spreadsheetml/2006/main" id="2" name="Targets" displayName="Targets" ref="A4:B10" headerRowCount="1">
  <autoFilter ref="A4:B10"/>
  <tableColumns count="2">
    <tableColumn id="1" name="Column1"/>
    <tableColumn id="2" name="Column2"/>
  </tableColumns>
  <tableStyleInfo name="TableStyleLight9" showRowStripes="1"/>
</table>
</file>

<file path=xl/tables/table3.xml><?xml version="1.0" encoding="utf-8"?>
<table xmlns="http://schemas.openxmlformats.org/spreadsheetml/2006/main" id="3" name="Deals" displayName="Deals" ref="A4:K60" headerRowCount="1">
  <autoFilter ref="A4:K60"/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>
      <calculatedColumnFormula>_xlfn.XLOOKUP(Deals[[#This Row],[Stage]],Stages[Stage],Stages[Probability],0)</calculatedColumnFormula>
    </tableColumn>
    <tableColumn id="9" name="Column9">
      <calculatedColumnFormula>Deals[[#This Row],[Deal Value]]*Deals[[#This Row],[Probability]]</calculatedColumnFormula>
    </tableColumn>
    <tableColumn id="10" name="Column10">
      <calculatedColumnFormula>IF(Deals[[#This Row],[Stage]]="Won",Deals[[#This Row],[Deal Value]],0)</calculatedColumnFormula>
    </tableColumn>
    <tableColumn id="11" name="Column11">
      <calculatedColumnFormula>IF(OR(Deals[[#This Row],[Stage]]="Won",Deals[[#This Row],[Stage]]="Lost"),"Closed","Open")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Sales Pipeline and Target Excel Template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Track every deal from lead to won or lost, forecast with stage probabilities, compare won value with each salesperson's quarterly target, and calculate commission automatically.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Deals</t>
        </is>
      </c>
      <c r="C10" s="5" t="inlineStr">
        <is>
          <t>Input table Deals. Probability, Weighted Value, Won Value and Open or Closed are formulas.</t>
        </is>
      </c>
    </row>
    <row r="11" ht="18" customHeight="1">
      <c r="B11" s="4" t="inlineStr">
        <is>
          <t>Setup</t>
        </is>
      </c>
      <c r="C11" s="5" t="inlineStr">
        <is>
          <t>Input table Stages with the win probability of each stage.</t>
        </is>
      </c>
    </row>
    <row r="12" ht="18" customHeight="1">
      <c r="B12" s="4" t="inlineStr">
        <is>
          <t>Targets</t>
        </is>
      </c>
      <c r="C12" s="5" t="inlineStr">
        <is>
          <t>Input table Targets: quarterly target per salesperson.</t>
        </is>
      </c>
    </row>
    <row r="13" ht="18" customHeight="1">
      <c r="B13" s="4" t="inlineStr">
        <is>
          <t>Calculations</t>
        </is>
      </c>
      <c r="C13" s="5" t="inlineStr">
        <is>
          <t>Salesperson scorecard with commission, stage funnel, city and product summaries.</t>
        </is>
      </c>
    </row>
    <row r="14" ht="18" customHeight="1">
      <c r="B14" s="4" t="inlineStr">
        <is>
          <t>Lists</t>
        </is>
      </c>
      <c r="C14" s="5" t="inlineStr">
        <is>
          <t>Drop-down lists and the two commission rates.</t>
        </is>
      </c>
    </row>
    <row r="16">
      <c r="B16" s="3" t="inlineStr">
        <is>
          <t>How to fill it (step by step)</t>
        </is>
      </c>
    </row>
    <row r="17" ht="18" customHeight="1">
      <c r="B17" s="4" t="inlineStr">
        <is>
          <t>Step 1</t>
        </is>
      </c>
      <c r="C17" s="5" t="inlineStr">
        <is>
          <t>Open Targets and type each salesperson's target for the quarter.</t>
        </is>
      </c>
    </row>
    <row r="18" ht="18" customHeight="1">
      <c r="B18" s="4" t="inlineStr">
        <is>
          <t>Step 2</t>
        </is>
      </c>
      <c r="C18" s="5" t="inlineStr">
        <is>
          <t>Open Setup and check the probability for each stage.</t>
        </is>
      </c>
    </row>
    <row r="19" ht="18" customHeight="1">
      <c r="B19" s="4" t="inlineStr">
        <is>
          <t>Step 3</t>
        </is>
      </c>
      <c r="C19" s="5" t="inlineStr">
        <is>
          <t>Open Deals. In the first empty row type the Deal ID and Created Date.</t>
        </is>
      </c>
    </row>
    <row r="20" ht="18" customHeight="1">
      <c r="B20" s="4" t="inlineStr">
        <is>
          <t>Step 4</t>
        </is>
      </c>
      <c r="C20" s="5" t="inlineStr">
        <is>
          <t>Pick Salesperson, City, Product and Stage from the drop-downs, and type Deal Value.</t>
        </is>
      </c>
    </row>
    <row r="21" ht="18" customHeight="1">
      <c r="B21" s="4" t="inlineStr">
        <is>
          <t>Step 5</t>
        </is>
      </c>
      <c r="C21" s="5" t="inlineStr">
        <is>
          <t>When a deal moves forward, change only its Stage. The probability, weighted value and won value update.</t>
        </is>
      </c>
    </row>
    <row r="22" ht="18" customHeight="1">
      <c r="B22" s="4" t="inlineStr">
        <is>
          <t>Step 6</t>
        </is>
      </c>
      <c r="C22" s="5" t="inlineStr">
        <is>
          <t>Open Dashboard to see achievement, win rate and commission.</t>
        </is>
      </c>
    </row>
    <row r="24">
      <c r="B24" s="3" t="inlineStr">
        <is>
          <t>Start fresh with your own data</t>
        </is>
      </c>
    </row>
    <row r="25" ht="30" customHeight="1">
      <c r="B25" s="4" t="inlineStr">
        <is>
          <t>Step 1</t>
        </is>
      </c>
      <c r="C25" s="5" t="inlineStr">
        <is>
          <t>Go to the first input sheet. Click the second sample row, then press Ctrl + Shift + Down Arrow to select down to the last sample row.</t>
        </is>
      </c>
    </row>
    <row r="26" ht="30" customHeight="1">
      <c r="B26" s="4" t="inlineStr">
        <is>
          <t>Step 2</t>
        </is>
      </c>
      <c r="C26" s="5" t="inlineStr">
        <is>
          <t>Right-click the selection and choose Delete &gt; Table Rows. One sample row stays, so the table and its green formula columns stay alive.</t>
        </is>
      </c>
    </row>
    <row r="27" ht="18" customHeight="1">
      <c r="B27" s="4" t="inlineStr">
        <is>
          <t>Step 3</t>
        </is>
      </c>
      <c r="C27" s="5" t="inlineStr">
        <is>
          <t>Type your first real row over the one sample row that is left (yellow cells only).</t>
        </is>
      </c>
    </row>
    <row r="28" ht="30" customHeight="1">
      <c r="B28" s="4" t="inlineStr">
        <is>
          <t>Step 4</t>
        </is>
      </c>
      <c r="C28" s="5" t="inlineStr">
        <is>
          <t>Type your next rows directly under the table. The table grows by itself and the green formula columns fill down automatically.</t>
        </is>
      </c>
    </row>
    <row r="29" ht="30" customHeight="1">
      <c r="B29" s="4" t="inlineStr">
        <is>
          <t>Step 5</t>
        </is>
      </c>
      <c r="C29" s="5" t="inlineStr">
        <is>
          <t>Repeat for every input sheet, then change the lists on the Lists sheet (cities, products, names) to your own values. Drop-downs follow the Lists sheet.</t>
        </is>
      </c>
    </row>
    <row r="30" ht="18" customHeight="1">
      <c r="B30" s="4" t="inlineStr">
        <is>
          <t>Step 6</t>
        </is>
      </c>
      <c r="C30" s="5" t="inlineStr">
        <is>
          <t>Open Dashboard. Cards and charts read the tables, so they now show your data.</t>
        </is>
      </c>
    </row>
    <row r="32">
      <c r="B32" s="3" t="inlineStr">
        <is>
          <t>Colour key and protection</t>
        </is>
      </c>
    </row>
    <row r="33" ht="18" customHeight="1">
      <c r="B33" s="6" t="inlineStr">
        <is>
          <t>Yellow cells</t>
        </is>
      </c>
      <c r="C33" s="5" t="inlineStr">
        <is>
          <t>Inputs. Type here or pick from the drop-down.</t>
        </is>
      </c>
    </row>
    <row r="34" ht="18" customHeight="1">
      <c r="B34" s="7" t="inlineStr">
        <is>
          <t>Green cells</t>
        </is>
      </c>
      <c r="C34" s="5" t="inlineStr">
        <is>
          <t>Formulas. Do not type over them.</t>
        </is>
      </c>
    </row>
    <row r="35" ht="45" customHeight="1">
      <c r="B35" s="4" t="inlineStr">
        <is>
          <t>Protection</t>
        </is>
      </c>
      <c r="C35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https://ravindrabagale.com/guides/excel-template-sales.html</t>
        </is>
      </c>
    </row>
  </sheetData>
  <mergeCells count="7">
    <mergeCell ref="B24:C24"/>
    <mergeCell ref="B2:C2"/>
    <mergeCell ref="B16:C16"/>
    <mergeCell ref="B32:C3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Sales pipeline, targets and commission (Q2: Jul-Sep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Deals</t>
        </is>
      </c>
      <c r="C4" s="11" t="n"/>
      <c r="D4" s="11" t="n"/>
      <c r="E4" s="10" t="inlineStr">
        <is>
          <t>Won value</t>
        </is>
      </c>
      <c r="F4" s="11" t="n"/>
      <c r="G4" s="11" t="n"/>
      <c r="H4" s="10" t="inlineStr">
        <is>
          <t>Win rate</t>
        </is>
      </c>
      <c r="I4" s="11" t="n"/>
      <c r="J4" s="11" t="n"/>
      <c r="K4" s="10" t="inlineStr">
        <is>
          <t>Weighted pipeline</t>
        </is>
      </c>
      <c r="L4" s="11" t="n"/>
      <c r="M4" s="11" t="n"/>
      <c r="N4" s="10" t="inlineStr">
        <is>
          <t>Target achieved</t>
        </is>
      </c>
      <c r="O4" s="11" t="n"/>
      <c r="P4" s="11" t="n"/>
      <c r="Q4" s="10" t="inlineStr">
        <is>
          <t>Avg won deal</t>
        </is>
      </c>
      <c r="R4" s="11" t="n"/>
      <c r="S4" s="11" t="n"/>
    </row>
    <row r="5" ht="24" customHeight="1">
      <c r="B5" s="12">
        <f>COUNTA(Deals[Deal ID])</f>
        <v/>
      </c>
      <c r="C5" s="13" t="n"/>
      <c r="D5" s="13" t="n"/>
      <c r="E5" s="14">
        <f>SUM(Deals[Won Value])</f>
        <v/>
      </c>
      <c r="F5" s="13" t="n"/>
      <c r="G5" s="13" t="n"/>
      <c r="H5" s="15">
        <f>IFERROR(COUNTIFS(Deals[Stage],"Won")/(COUNTIFS(Deals[Stage],"Won")+COUNTIFS(Deals[Stage],"Lost")),0)</f>
        <v/>
      </c>
      <c r="I5" s="13" t="n"/>
      <c r="J5" s="13" t="n"/>
      <c r="K5" s="14">
        <f>SUMIFS(Deals[Weighted Value],Deals[Open or Closed],"Open")</f>
        <v/>
      </c>
      <c r="L5" s="13" t="n"/>
      <c r="M5" s="13" t="n"/>
      <c r="N5" s="15">
        <f>IFERROR(SUM(Deals[Won Value])/SUM(Targets[Quarter Target]),0)</f>
        <v/>
      </c>
      <c r="O5" s="13" t="n"/>
      <c r="P5" s="13" t="n"/>
      <c r="Q5" s="14">
        <f>IFERROR(SUM(Deals[Won Value])/COUNTIFS(Deals[Stage],"Won"),0)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9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</cols>
  <sheetData>
    <row r="1" ht="30" customHeight="1">
      <c r="A1" s="16" t="inlineStr">
        <is>
          <t>Pipeline stages and win probability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Stage</t>
        </is>
      </c>
      <c r="B4" s="18" t="inlineStr">
        <is>
          <t>Probability</t>
        </is>
      </c>
    </row>
    <row r="5">
      <c r="A5" s="19" t="inlineStr">
        <is>
          <t>Lead</t>
        </is>
      </c>
      <c r="B5" s="20" t="n">
        <v>0.1</v>
      </c>
    </row>
    <row r="6">
      <c r="A6" s="19" t="inlineStr">
        <is>
          <t>Qualified</t>
        </is>
      </c>
      <c r="B6" s="20" t="n">
        <v>0.25</v>
      </c>
    </row>
    <row r="7">
      <c r="A7" s="19" t="inlineStr">
        <is>
          <t>Proposal</t>
        </is>
      </c>
      <c r="B7" s="20" t="n">
        <v>0.5</v>
      </c>
    </row>
    <row r="8">
      <c r="A8" s="19" t="inlineStr">
        <is>
          <t>Negotiation</t>
        </is>
      </c>
      <c r="B8" s="20" t="n">
        <v>0.75</v>
      </c>
    </row>
    <row r="9">
      <c r="A9" s="19" t="inlineStr">
        <is>
          <t>Won</t>
        </is>
      </c>
      <c r="B9" s="20" t="n">
        <v>1</v>
      </c>
    </row>
    <row r="10">
      <c r="A10" s="19" t="inlineStr">
        <is>
          <t>Lost</t>
        </is>
      </c>
      <c r="B10" s="20" t="n">
        <v>0</v>
      </c>
    </row>
    <row r="11">
      <c r="A11" s="21" t="n"/>
      <c r="B11" s="22" t="n"/>
    </row>
    <row r="12">
      <c r="A12" s="21" t="n"/>
      <c r="B12" s="22" t="n"/>
    </row>
    <row r="13">
      <c r="A13" s="21" t="n"/>
      <c r="B13" s="22" t="n"/>
    </row>
    <row r="14">
      <c r="A14" s="21" t="n"/>
      <c r="B14" s="22" t="n"/>
    </row>
    <row r="15">
      <c r="A15" s="21" t="n"/>
      <c r="B15" s="22" t="n"/>
    </row>
    <row r="16">
      <c r="A16" s="21" t="n"/>
      <c r="B16" s="22" t="n"/>
    </row>
    <row r="17">
      <c r="A17" s="21" t="n"/>
      <c r="B17" s="22" t="n"/>
    </row>
    <row r="18">
      <c r="A18" s="21" t="n"/>
      <c r="B18" s="22" t="n"/>
    </row>
    <row r="19">
      <c r="A19" s="21" t="n"/>
      <c r="B19" s="22" t="n"/>
    </row>
    <row r="20">
      <c r="A20" s="21" t="n"/>
      <c r="B20" s="22" t="n"/>
    </row>
    <row r="21">
      <c r="A21" s="21" t="n"/>
      <c r="B21" s="22" t="n"/>
    </row>
    <row r="22">
      <c r="A22" s="21" t="n"/>
      <c r="B22" s="22" t="n"/>
    </row>
    <row r="23">
      <c r="A23" s="21" t="n"/>
      <c r="B23" s="22" t="n"/>
    </row>
    <row r="24">
      <c r="A24" s="21" t="n"/>
      <c r="B24" s="22" t="n"/>
    </row>
    <row r="25">
      <c r="A25" s="21" t="n"/>
      <c r="B25" s="22" t="n"/>
    </row>
    <row r="26">
      <c r="A26" s="21" t="n"/>
      <c r="B26" s="22" t="n"/>
    </row>
    <row r="27">
      <c r="A27" s="21" t="n"/>
      <c r="B27" s="22" t="n"/>
    </row>
    <row r="28">
      <c r="A28" s="21" t="n"/>
      <c r="B28" s="22" t="n"/>
    </row>
    <row r="29">
      <c r="A29" s="21" t="n"/>
      <c r="B29" s="22" t="n"/>
    </row>
    <row r="30">
      <c r="A30" s="21" t="n"/>
      <c r="B30" s="22" t="n"/>
    </row>
    <row r="31">
      <c r="A31" s="21" t="n"/>
      <c r="B31" s="22" t="n"/>
    </row>
    <row r="32">
      <c r="A32" s="21" t="n"/>
      <c r="B32" s="22" t="n"/>
    </row>
    <row r="33">
      <c r="A33" s="21" t="n"/>
      <c r="B33" s="22" t="n"/>
    </row>
    <row r="34">
      <c r="A34" s="21" t="n"/>
      <c r="B34" s="22" t="n"/>
    </row>
    <row r="35">
      <c r="A35" s="21" t="n"/>
      <c r="B35" s="22" t="n"/>
    </row>
    <row r="36">
      <c r="A36" s="21" t="n"/>
      <c r="B36" s="22" t="n"/>
    </row>
    <row r="37">
      <c r="A37" s="21" t="n"/>
      <c r="B37" s="22" t="n"/>
    </row>
    <row r="38">
      <c r="A38" s="21" t="n"/>
      <c r="B38" s="22" t="n"/>
    </row>
    <row r="39">
      <c r="A39" s="21" t="n"/>
      <c r="B39" s="22" t="n"/>
    </row>
    <row r="40">
      <c r="A40" s="21" t="n"/>
      <c r="B40" s="22" t="n"/>
    </row>
    <row r="41">
      <c r="A41" s="21" t="n"/>
      <c r="B41" s="22" t="n"/>
    </row>
    <row r="42">
      <c r="A42" s="21" t="n"/>
      <c r="B42" s="22" t="n"/>
    </row>
    <row r="43">
      <c r="A43" s="21" t="n"/>
      <c r="B43" s="22" t="n"/>
    </row>
    <row r="44">
      <c r="A44" s="21" t="n"/>
      <c r="B44" s="22" t="n"/>
    </row>
    <row r="45">
      <c r="A45" s="21" t="n"/>
      <c r="B45" s="22" t="n"/>
    </row>
    <row r="46">
      <c r="A46" s="21" t="n"/>
      <c r="B46" s="22" t="n"/>
    </row>
    <row r="47">
      <c r="A47" s="21" t="n"/>
      <c r="B47" s="22" t="n"/>
    </row>
    <row r="48">
      <c r="A48" s="21" t="n"/>
      <c r="B48" s="22" t="n"/>
    </row>
    <row r="49">
      <c r="A49" s="21" t="n"/>
      <c r="B49" s="22" t="n"/>
    </row>
    <row r="50">
      <c r="A50" s="21" t="n"/>
      <c r="B50" s="22" t="n"/>
    </row>
    <row r="51">
      <c r="A51" s="21" t="n"/>
      <c r="B51" s="22" t="n"/>
    </row>
    <row r="52">
      <c r="A52" s="21" t="n"/>
      <c r="B52" s="22" t="n"/>
    </row>
    <row r="53">
      <c r="A53" s="21" t="n"/>
      <c r="B53" s="22" t="n"/>
    </row>
    <row r="54">
      <c r="A54" s="21" t="n"/>
      <c r="B54" s="22" t="n"/>
    </row>
    <row r="55">
      <c r="A55" s="21" t="n"/>
      <c r="B55" s="22" t="n"/>
    </row>
    <row r="56">
      <c r="A56" s="21" t="n"/>
      <c r="B56" s="22" t="n"/>
    </row>
    <row r="57">
      <c r="A57" s="21" t="n"/>
      <c r="B57" s="22" t="n"/>
    </row>
    <row r="58">
      <c r="A58" s="21" t="n"/>
      <c r="B58" s="22" t="n"/>
    </row>
    <row r="59">
      <c r="A59" s="21" t="n"/>
      <c r="B59" s="22" t="n"/>
    </row>
    <row r="60">
      <c r="A60" s="21" t="n"/>
      <c r="B60" s="22" t="n"/>
    </row>
    <row r="61">
      <c r="A61" s="21" t="n"/>
      <c r="B61" s="22" t="n"/>
    </row>
    <row r="62">
      <c r="A62" s="21" t="n"/>
      <c r="B62" s="22" t="n"/>
    </row>
    <row r="63">
      <c r="A63" s="21" t="n"/>
      <c r="B63" s="22" t="n"/>
    </row>
    <row r="64">
      <c r="A64" s="21" t="n"/>
      <c r="B64" s="22" t="n"/>
    </row>
    <row r="65">
      <c r="A65" s="21" t="n"/>
      <c r="B65" s="22" t="n"/>
    </row>
    <row r="66">
      <c r="A66" s="21" t="n"/>
      <c r="B66" s="22" t="n"/>
    </row>
    <row r="67">
      <c r="A67" s="21" t="n"/>
      <c r="B67" s="22" t="n"/>
    </row>
    <row r="68">
      <c r="A68" s="21" t="n"/>
      <c r="B68" s="22" t="n"/>
    </row>
    <row r="69">
      <c r="A69" s="21" t="n"/>
      <c r="B69" s="22" t="n"/>
    </row>
  </sheetData>
  <mergeCells count="2">
    <mergeCell ref="A2:B2"/>
    <mergeCell ref="A1:B1"/>
  </mergeCells>
  <dataValidations count="1">
    <dataValidation sqref="B5:B310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9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</cols>
  <sheetData>
    <row r="1" ht="30" customHeight="1">
      <c r="A1" s="16" t="inlineStr">
        <is>
          <t>Quarterly target per salesperson (Jul-Sep 2026)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Salesperson</t>
        </is>
      </c>
      <c r="B4" s="18" t="inlineStr">
        <is>
          <t>Quarter Target</t>
        </is>
      </c>
    </row>
    <row r="5">
      <c r="A5" s="19" t="inlineStr">
        <is>
          <t>Shahrukh</t>
        </is>
      </c>
      <c r="B5" s="23" t="n">
        <v>600000</v>
      </c>
    </row>
    <row r="6">
      <c r="A6" s="19" t="inlineStr">
        <is>
          <t>Amir</t>
        </is>
      </c>
      <c r="B6" s="23" t="n">
        <v>550000</v>
      </c>
    </row>
    <row r="7">
      <c r="A7" s="19" t="inlineStr">
        <is>
          <t>Salman</t>
        </is>
      </c>
      <c r="B7" s="23" t="n">
        <v>500000</v>
      </c>
    </row>
    <row r="8">
      <c r="A8" s="19" t="inlineStr">
        <is>
          <t>Zoya</t>
        </is>
      </c>
      <c r="B8" s="23" t="n">
        <v>650000</v>
      </c>
    </row>
    <row r="9">
      <c r="A9" s="19" t="inlineStr">
        <is>
          <t>Ravina</t>
        </is>
      </c>
      <c r="B9" s="23" t="n">
        <v>450000</v>
      </c>
    </row>
    <row r="10">
      <c r="A10" s="19" t="inlineStr">
        <is>
          <t>Raja</t>
        </is>
      </c>
      <c r="B10" s="23" t="n">
        <v>500000</v>
      </c>
    </row>
    <row r="11">
      <c r="A11" s="21" t="n"/>
      <c r="B11" s="24" t="n"/>
    </row>
    <row r="12">
      <c r="A12" s="21" t="n"/>
      <c r="B12" s="24" t="n"/>
    </row>
    <row r="13">
      <c r="A13" s="21" t="n"/>
      <c r="B13" s="24" t="n"/>
    </row>
    <row r="14">
      <c r="A14" s="21" t="n"/>
      <c r="B14" s="24" t="n"/>
    </row>
    <row r="15">
      <c r="A15" s="21" t="n"/>
      <c r="B15" s="24" t="n"/>
    </row>
    <row r="16">
      <c r="A16" s="21" t="n"/>
      <c r="B16" s="24" t="n"/>
    </row>
    <row r="17">
      <c r="A17" s="21" t="n"/>
      <c r="B17" s="24" t="n"/>
    </row>
    <row r="18">
      <c r="A18" s="21" t="n"/>
      <c r="B18" s="24" t="n"/>
    </row>
    <row r="19">
      <c r="A19" s="21" t="n"/>
      <c r="B19" s="24" t="n"/>
    </row>
    <row r="20">
      <c r="A20" s="21" t="n"/>
      <c r="B20" s="24" t="n"/>
    </row>
    <row r="21">
      <c r="A21" s="21" t="n"/>
      <c r="B21" s="24" t="n"/>
    </row>
    <row r="22">
      <c r="A22" s="21" t="n"/>
      <c r="B22" s="24" t="n"/>
    </row>
    <row r="23">
      <c r="A23" s="21" t="n"/>
      <c r="B23" s="24" t="n"/>
    </row>
    <row r="24">
      <c r="A24" s="21" t="n"/>
      <c r="B24" s="24" t="n"/>
    </row>
    <row r="25">
      <c r="A25" s="21" t="n"/>
      <c r="B25" s="24" t="n"/>
    </row>
    <row r="26">
      <c r="A26" s="21" t="n"/>
      <c r="B26" s="24" t="n"/>
    </row>
    <row r="27">
      <c r="A27" s="21" t="n"/>
      <c r="B27" s="24" t="n"/>
    </row>
    <row r="28">
      <c r="A28" s="21" t="n"/>
      <c r="B28" s="24" t="n"/>
    </row>
    <row r="29">
      <c r="A29" s="21" t="n"/>
      <c r="B29" s="24" t="n"/>
    </row>
    <row r="30">
      <c r="A30" s="21" t="n"/>
      <c r="B30" s="24" t="n"/>
    </row>
    <row r="31">
      <c r="A31" s="21" t="n"/>
      <c r="B31" s="24" t="n"/>
    </row>
    <row r="32">
      <c r="A32" s="21" t="n"/>
      <c r="B32" s="24" t="n"/>
    </row>
    <row r="33">
      <c r="A33" s="21" t="n"/>
      <c r="B33" s="24" t="n"/>
    </row>
    <row r="34">
      <c r="A34" s="21" t="n"/>
      <c r="B34" s="24" t="n"/>
    </row>
    <row r="35">
      <c r="A35" s="21" t="n"/>
      <c r="B35" s="24" t="n"/>
    </row>
    <row r="36">
      <c r="A36" s="21" t="n"/>
      <c r="B36" s="24" t="n"/>
    </row>
    <row r="37">
      <c r="A37" s="21" t="n"/>
      <c r="B37" s="24" t="n"/>
    </row>
    <row r="38">
      <c r="A38" s="21" t="n"/>
      <c r="B38" s="24" t="n"/>
    </row>
    <row r="39">
      <c r="A39" s="21" t="n"/>
      <c r="B39" s="24" t="n"/>
    </row>
    <row r="40">
      <c r="A40" s="21" t="n"/>
      <c r="B40" s="24" t="n"/>
    </row>
    <row r="41">
      <c r="A41" s="21" t="n"/>
      <c r="B41" s="24" t="n"/>
    </row>
    <row r="42">
      <c r="A42" s="21" t="n"/>
      <c r="B42" s="24" t="n"/>
    </row>
    <row r="43">
      <c r="A43" s="21" t="n"/>
      <c r="B43" s="24" t="n"/>
    </row>
    <row r="44">
      <c r="A44" s="21" t="n"/>
      <c r="B44" s="24" t="n"/>
    </row>
    <row r="45">
      <c r="A45" s="21" t="n"/>
      <c r="B45" s="24" t="n"/>
    </row>
    <row r="46">
      <c r="A46" s="21" t="n"/>
      <c r="B46" s="24" t="n"/>
    </row>
    <row r="47">
      <c r="A47" s="21" t="n"/>
      <c r="B47" s="24" t="n"/>
    </row>
    <row r="48">
      <c r="A48" s="21" t="n"/>
      <c r="B48" s="24" t="n"/>
    </row>
    <row r="49">
      <c r="A49" s="21" t="n"/>
      <c r="B49" s="24" t="n"/>
    </row>
    <row r="50">
      <c r="A50" s="21" t="n"/>
      <c r="B50" s="24" t="n"/>
    </row>
    <row r="51">
      <c r="A51" s="21" t="n"/>
      <c r="B51" s="24" t="n"/>
    </row>
    <row r="52">
      <c r="A52" s="21" t="n"/>
      <c r="B52" s="24" t="n"/>
    </row>
    <row r="53">
      <c r="A53" s="21" t="n"/>
      <c r="B53" s="24" t="n"/>
    </row>
    <row r="54">
      <c r="A54" s="21" t="n"/>
      <c r="B54" s="24" t="n"/>
    </row>
    <row r="55">
      <c r="A55" s="21" t="n"/>
      <c r="B55" s="24" t="n"/>
    </row>
    <row r="56">
      <c r="A56" s="21" t="n"/>
      <c r="B56" s="24" t="n"/>
    </row>
    <row r="57">
      <c r="A57" s="21" t="n"/>
      <c r="B57" s="24" t="n"/>
    </row>
    <row r="58">
      <c r="A58" s="21" t="n"/>
      <c r="B58" s="24" t="n"/>
    </row>
    <row r="59">
      <c r="A59" s="21" t="n"/>
      <c r="B59" s="24" t="n"/>
    </row>
    <row r="60">
      <c r="A60" s="21" t="n"/>
      <c r="B60" s="24" t="n"/>
    </row>
    <row r="61">
      <c r="A61" s="21" t="n"/>
      <c r="B61" s="24" t="n"/>
    </row>
    <row r="62">
      <c r="A62" s="21" t="n"/>
      <c r="B62" s="24" t="n"/>
    </row>
    <row r="63">
      <c r="A63" s="21" t="n"/>
      <c r="B63" s="24" t="n"/>
    </row>
    <row r="64">
      <c r="A64" s="21" t="n"/>
      <c r="B64" s="24" t="n"/>
    </row>
    <row r="65">
      <c r="A65" s="21" t="n"/>
      <c r="B65" s="24" t="n"/>
    </row>
    <row r="66">
      <c r="A66" s="21" t="n"/>
      <c r="B66" s="24" t="n"/>
    </row>
    <row r="67">
      <c r="A67" s="21" t="n"/>
      <c r="B67" s="24" t="n"/>
    </row>
    <row r="68">
      <c r="A68" s="21" t="n"/>
      <c r="B68" s="24" t="n"/>
    </row>
    <row r="69">
      <c r="A69" s="21" t="n"/>
      <c r="B69" s="24" t="n"/>
    </row>
  </sheetData>
  <mergeCells count="2">
    <mergeCell ref="A2:B2"/>
    <mergeCell ref="A1:B1"/>
  </mergeCells>
  <dataValidations count="2">
    <dataValidation sqref="A5:A310" showDropDown="0" showInputMessage="0" showErrorMessage="1" allowBlank="1" errorTitle="Pick from the list" error="Please pick a value from the drop-down list." type="list">
      <formula1>=Lists!$B$5:$B$20</formula1>
    </dataValidation>
    <dataValidation sqref="B5:B310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19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5" customWidth="1" min="4" max="4"/>
    <col width="20" customWidth="1" min="5" max="5"/>
    <col width="12" customWidth="1" min="6" max="6"/>
    <col width="12" customWidth="1" min="7" max="7"/>
    <col width="11" customWidth="1" min="8" max="8"/>
    <col width="13" customWidth="1" min="9" max="9"/>
    <col width="12" customWidth="1" min="10" max="10"/>
    <col width="11" customWidth="1" min="11" max="11"/>
  </cols>
  <sheetData>
    <row r="1" ht="30" customHeight="1">
      <c r="A1" s="16" t="inlineStr">
        <is>
          <t>Deals pipeline (one row per deal)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Deal ID</t>
        </is>
      </c>
      <c r="B4" s="18" t="inlineStr">
        <is>
          <t>Created Date</t>
        </is>
      </c>
      <c r="C4" s="18" t="inlineStr">
        <is>
          <t>Salesperson</t>
        </is>
      </c>
      <c r="D4" s="18" t="inlineStr">
        <is>
          <t>City</t>
        </is>
      </c>
      <c r="E4" s="18" t="inlineStr">
        <is>
          <t>Product</t>
        </is>
      </c>
      <c r="F4" s="18" t="inlineStr">
        <is>
          <t>Stage</t>
        </is>
      </c>
      <c r="G4" s="18" t="inlineStr">
        <is>
          <t>Deal Value</t>
        </is>
      </c>
      <c r="H4" s="18" t="inlineStr">
        <is>
          <t>Probability</t>
        </is>
      </c>
      <c r="I4" s="18" t="inlineStr">
        <is>
          <t>Weighted Value</t>
        </is>
      </c>
      <c r="J4" s="18" t="inlineStr">
        <is>
          <t>Won Value</t>
        </is>
      </c>
      <c r="K4" s="18" t="inlineStr">
        <is>
          <t>Open or Closed</t>
        </is>
      </c>
    </row>
    <row r="5">
      <c r="A5" s="19" t="inlineStr">
        <is>
          <t>D-301</t>
        </is>
      </c>
      <c r="B5" s="25" t="n">
        <v>46218</v>
      </c>
      <c r="C5" s="19" t="inlineStr">
        <is>
          <t>Zoya</t>
        </is>
      </c>
      <c r="D5" s="19" t="inlineStr">
        <is>
          <t>Solapur</t>
        </is>
      </c>
      <c r="E5" s="19" t="inlineStr">
        <is>
          <t>Excel Training</t>
        </is>
      </c>
      <c r="F5" s="19" t="inlineStr">
        <is>
          <t>Lead</t>
        </is>
      </c>
      <c r="G5" s="23" t="n">
        <v>98000</v>
      </c>
      <c r="H5" s="26">
        <f>_xlfn.XLOOKUP(Deals[[#This Row],[Stage]],Stages[Stage],Stages[Probability],0)</f>
        <v/>
      </c>
      <c r="I5" s="27">
        <f>Deals[[#This Row],[Deal Value]]*Deals[[#This Row],[Probability]]</f>
        <v/>
      </c>
      <c r="J5" s="27">
        <f>IF(Deals[[#This Row],[Stage]]="Won",Deals[[#This Row],[Deal Value]],0)</f>
        <v/>
      </c>
      <c r="K5" s="28">
        <f>IF(OR(Deals[[#This Row],[Stage]]="Won",Deals[[#This Row],[Stage]]="Lost"),"Closed","Open")</f>
        <v/>
      </c>
    </row>
    <row r="6">
      <c r="A6" s="19" t="inlineStr">
        <is>
          <t>D-302</t>
        </is>
      </c>
      <c r="B6" s="25" t="n">
        <v>46272</v>
      </c>
      <c r="C6" s="19" t="inlineStr">
        <is>
          <t>Amir</t>
        </is>
      </c>
      <c r="D6" s="19" t="inlineStr">
        <is>
          <t>Nagpur</t>
        </is>
      </c>
      <c r="E6" s="19" t="inlineStr">
        <is>
          <t>Power BI Training</t>
        </is>
      </c>
      <c r="F6" s="19" t="inlineStr">
        <is>
          <t>Lost</t>
        </is>
      </c>
      <c r="G6" s="23" t="n">
        <v>102000</v>
      </c>
      <c r="H6" s="26">
        <f>_xlfn.XLOOKUP(Deals[[#This Row],[Stage]],Stages[Stage],Stages[Probability],0)</f>
        <v/>
      </c>
      <c r="I6" s="27">
        <f>Deals[[#This Row],[Deal Value]]*Deals[[#This Row],[Probability]]</f>
        <v/>
      </c>
      <c r="J6" s="27">
        <f>IF(Deals[[#This Row],[Stage]]="Won",Deals[[#This Row],[Deal Value]],0)</f>
        <v/>
      </c>
      <c r="K6" s="28">
        <f>IF(OR(Deals[[#This Row],[Stage]]="Won",Deals[[#This Row],[Stage]]="Lost"),"Closed","Open")</f>
        <v/>
      </c>
    </row>
    <row r="7">
      <c r="A7" s="19" t="inlineStr">
        <is>
          <t>D-303</t>
        </is>
      </c>
      <c r="B7" s="25" t="n">
        <v>46208</v>
      </c>
      <c r="C7" s="19" t="inlineStr">
        <is>
          <t>Raja</t>
        </is>
      </c>
      <c r="D7" s="19" t="inlineStr">
        <is>
          <t>Pune</t>
        </is>
      </c>
      <c r="E7" s="19" t="inlineStr">
        <is>
          <t>Power BI Training</t>
        </is>
      </c>
      <c r="F7" s="19" t="inlineStr">
        <is>
          <t>Lost</t>
        </is>
      </c>
      <c r="G7" s="23" t="n">
        <v>146000</v>
      </c>
      <c r="H7" s="26">
        <f>_xlfn.XLOOKUP(Deals[[#This Row],[Stage]],Stages[Stage],Stages[Probability],0)</f>
        <v/>
      </c>
      <c r="I7" s="27">
        <f>Deals[[#This Row],[Deal Value]]*Deals[[#This Row],[Probability]]</f>
        <v/>
      </c>
      <c r="J7" s="27">
        <f>IF(Deals[[#This Row],[Stage]]="Won",Deals[[#This Row],[Deal Value]],0)</f>
        <v/>
      </c>
      <c r="K7" s="28">
        <f>IF(OR(Deals[[#This Row],[Stage]]="Won",Deals[[#This Row],[Stage]]="Lost"),"Closed","Open")</f>
        <v/>
      </c>
    </row>
    <row r="8">
      <c r="A8" s="19" t="inlineStr">
        <is>
          <t>D-304</t>
        </is>
      </c>
      <c r="B8" s="25" t="n">
        <v>46261</v>
      </c>
      <c r="C8" s="19" t="inlineStr">
        <is>
          <t>Ravina</t>
        </is>
      </c>
      <c r="D8" s="19" t="inlineStr">
        <is>
          <t>Sambhaji Nagar</t>
        </is>
      </c>
      <c r="E8" s="19" t="inlineStr">
        <is>
          <t>Power BI Training</t>
        </is>
      </c>
      <c r="F8" s="19" t="inlineStr">
        <is>
          <t>Negotiation</t>
        </is>
      </c>
      <c r="G8" s="23" t="n">
        <v>74000</v>
      </c>
      <c r="H8" s="26">
        <f>_xlfn.XLOOKUP(Deals[[#This Row],[Stage]],Stages[Stage],Stages[Probability],0)</f>
        <v/>
      </c>
      <c r="I8" s="27">
        <f>Deals[[#This Row],[Deal Value]]*Deals[[#This Row],[Probability]]</f>
        <v/>
      </c>
      <c r="J8" s="27">
        <f>IF(Deals[[#This Row],[Stage]]="Won",Deals[[#This Row],[Deal Value]],0)</f>
        <v/>
      </c>
      <c r="K8" s="28">
        <f>IF(OR(Deals[[#This Row],[Stage]]="Won",Deals[[#This Row],[Stage]]="Lost"),"Closed","Open")</f>
        <v/>
      </c>
    </row>
    <row r="9">
      <c r="A9" s="19" t="inlineStr">
        <is>
          <t>D-305</t>
        </is>
      </c>
      <c r="B9" s="25" t="n">
        <v>46255</v>
      </c>
      <c r="C9" s="19" t="inlineStr">
        <is>
          <t>Salman</t>
        </is>
      </c>
      <c r="D9" s="19" t="inlineStr">
        <is>
          <t>Solapur</t>
        </is>
      </c>
      <c r="E9" s="19" t="inlineStr">
        <is>
          <t>Power BI Training</t>
        </is>
      </c>
      <c r="F9" s="19" t="inlineStr">
        <is>
          <t>Lead</t>
        </is>
      </c>
      <c r="G9" s="23" t="n">
        <v>198000</v>
      </c>
      <c r="H9" s="26">
        <f>_xlfn.XLOOKUP(Deals[[#This Row],[Stage]],Stages[Stage],Stages[Probability],0)</f>
        <v/>
      </c>
      <c r="I9" s="27">
        <f>Deals[[#This Row],[Deal Value]]*Deals[[#This Row],[Probability]]</f>
        <v/>
      </c>
      <c r="J9" s="27">
        <f>IF(Deals[[#This Row],[Stage]]="Won",Deals[[#This Row],[Deal Value]],0)</f>
        <v/>
      </c>
      <c r="K9" s="28">
        <f>IF(OR(Deals[[#This Row],[Stage]]="Won",Deals[[#This Row],[Stage]]="Lost"),"Closed","Open")</f>
        <v/>
      </c>
    </row>
    <row r="10">
      <c r="A10" s="19" t="inlineStr">
        <is>
          <t>D-306</t>
        </is>
      </c>
      <c r="B10" s="25" t="n">
        <v>46280</v>
      </c>
      <c r="C10" s="19" t="inlineStr">
        <is>
          <t>Amir</t>
        </is>
      </c>
      <c r="D10" s="19" t="inlineStr">
        <is>
          <t>Solapur</t>
        </is>
      </c>
      <c r="E10" s="19" t="inlineStr">
        <is>
          <t>Power BI Training</t>
        </is>
      </c>
      <c r="F10" s="19" t="inlineStr">
        <is>
          <t>Proposal</t>
        </is>
      </c>
      <c r="G10" s="23" t="n">
        <v>243000</v>
      </c>
      <c r="H10" s="26">
        <f>_xlfn.XLOOKUP(Deals[[#This Row],[Stage]],Stages[Stage],Stages[Probability],0)</f>
        <v/>
      </c>
      <c r="I10" s="27">
        <f>Deals[[#This Row],[Deal Value]]*Deals[[#This Row],[Probability]]</f>
        <v/>
      </c>
      <c r="J10" s="27">
        <f>IF(Deals[[#This Row],[Stage]]="Won",Deals[[#This Row],[Deal Value]],0)</f>
        <v/>
      </c>
      <c r="K10" s="28">
        <f>IF(OR(Deals[[#This Row],[Stage]]="Won",Deals[[#This Row],[Stage]]="Lost"),"Closed","Open")</f>
        <v/>
      </c>
    </row>
    <row r="11">
      <c r="A11" s="19" t="inlineStr">
        <is>
          <t>D-307</t>
        </is>
      </c>
      <c r="B11" s="25" t="n">
        <v>46274</v>
      </c>
      <c r="C11" s="19" t="inlineStr">
        <is>
          <t>Shahrukh</t>
        </is>
      </c>
      <c r="D11" s="19" t="inlineStr">
        <is>
          <t>Pune</t>
        </is>
      </c>
      <c r="E11" s="19" t="inlineStr">
        <is>
          <t>Power BI Training</t>
        </is>
      </c>
      <c r="F11" s="19" t="inlineStr">
        <is>
          <t>Won</t>
        </is>
      </c>
      <c r="G11" s="23" t="n">
        <v>211000</v>
      </c>
      <c r="H11" s="26">
        <f>_xlfn.XLOOKUP(Deals[[#This Row],[Stage]],Stages[Stage],Stages[Probability],0)</f>
        <v/>
      </c>
      <c r="I11" s="27">
        <f>Deals[[#This Row],[Deal Value]]*Deals[[#This Row],[Probability]]</f>
        <v/>
      </c>
      <c r="J11" s="27">
        <f>IF(Deals[[#This Row],[Stage]]="Won",Deals[[#This Row],[Deal Value]],0)</f>
        <v/>
      </c>
      <c r="K11" s="28">
        <f>IF(OR(Deals[[#This Row],[Stage]]="Won",Deals[[#This Row],[Stage]]="Lost"),"Closed","Open")</f>
        <v/>
      </c>
    </row>
    <row r="12">
      <c r="A12" s="19" t="inlineStr">
        <is>
          <t>D-308</t>
        </is>
      </c>
      <c r="B12" s="25" t="n">
        <v>46222</v>
      </c>
      <c r="C12" s="19" t="inlineStr">
        <is>
          <t>Zoya</t>
        </is>
      </c>
      <c r="D12" s="19" t="inlineStr">
        <is>
          <t>Pune</t>
        </is>
      </c>
      <c r="E12" s="19" t="inlineStr">
        <is>
          <t>Excel Training</t>
        </is>
      </c>
      <c r="F12" s="19" t="inlineStr">
        <is>
          <t>Lead</t>
        </is>
      </c>
      <c r="G12" s="23" t="n">
        <v>304000</v>
      </c>
      <c r="H12" s="26">
        <f>_xlfn.XLOOKUP(Deals[[#This Row],[Stage]],Stages[Stage],Stages[Probability],0)</f>
        <v/>
      </c>
      <c r="I12" s="27">
        <f>Deals[[#This Row],[Deal Value]]*Deals[[#This Row],[Probability]]</f>
        <v/>
      </c>
      <c r="J12" s="27">
        <f>IF(Deals[[#This Row],[Stage]]="Won",Deals[[#This Row],[Deal Value]],0)</f>
        <v/>
      </c>
      <c r="K12" s="28">
        <f>IF(OR(Deals[[#This Row],[Stage]]="Won",Deals[[#This Row],[Stage]]="Lost"),"Closed","Open")</f>
        <v/>
      </c>
    </row>
    <row r="13">
      <c r="A13" s="19" t="inlineStr">
        <is>
          <t>D-309</t>
        </is>
      </c>
      <c r="B13" s="25" t="n">
        <v>46287</v>
      </c>
      <c r="C13" s="19" t="inlineStr">
        <is>
          <t>Amir</t>
        </is>
      </c>
      <c r="D13" s="19" t="inlineStr">
        <is>
          <t>Solapur</t>
        </is>
      </c>
      <c r="E13" s="19" t="inlineStr">
        <is>
          <t>Corporate Workshop</t>
        </is>
      </c>
      <c r="F13" s="19" t="inlineStr">
        <is>
          <t>Lost</t>
        </is>
      </c>
      <c r="G13" s="23" t="n">
        <v>218000</v>
      </c>
      <c r="H13" s="26">
        <f>_xlfn.XLOOKUP(Deals[[#This Row],[Stage]],Stages[Stage],Stages[Probability],0)</f>
        <v/>
      </c>
      <c r="I13" s="27">
        <f>Deals[[#This Row],[Deal Value]]*Deals[[#This Row],[Probability]]</f>
        <v/>
      </c>
      <c r="J13" s="27">
        <f>IF(Deals[[#This Row],[Stage]]="Won",Deals[[#This Row],[Deal Value]],0)</f>
        <v/>
      </c>
      <c r="K13" s="28">
        <f>IF(OR(Deals[[#This Row],[Stage]]="Won",Deals[[#This Row],[Stage]]="Lost"),"Closed","Open")</f>
        <v/>
      </c>
    </row>
    <row r="14">
      <c r="A14" s="19" t="inlineStr">
        <is>
          <t>D-310</t>
        </is>
      </c>
      <c r="B14" s="25" t="n">
        <v>46286</v>
      </c>
      <c r="C14" s="19" t="inlineStr">
        <is>
          <t>Amir</t>
        </is>
      </c>
      <c r="D14" s="19" t="inlineStr">
        <is>
          <t>Sambhaji Nagar</t>
        </is>
      </c>
      <c r="E14" s="19" t="inlineStr">
        <is>
          <t>Excel Training</t>
        </is>
      </c>
      <c r="F14" s="19" t="inlineStr">
        <is>
          <t>Qualified</t>
        </is>
      </c>
      <c r="G14" s="23" t="n">
        <v>163000</v>
      </c>
      <c r="H14" s="26">
        <f>_xlfn.XLOOKUP(Deals[[#This Row],[Stage]],Stages[Stage],Stages[Probability],0)</f>
        <v/>
      </c>
      <c r="I14" s="27">
        <f>Deals[[#This Row],[Deal Value]]*Deals[[#This Row],[Probability]]</f>
        <v/>
      </c>
      <c r="J14" s="27">
        <f>IF(Deals[[#This Row],[Stage]]="Won",Deals[[#This Row],[Deal Value]],0)</f>
        <v/>
      </c>
      <c r="K14" s="28">
        <f>IF(OR(Deals[[#This Row],[Stage]]="Won",Deals[[#This Row],[Stage]]="Lost"),"Closed","Open")</f>
        <v/>
      </c>
    </row>
    <row r="15">
      <c r="A15" s="19" t="inlineStr">
        <is>
          <t>D-311</t>
        </is>
      </c>
      <c r="B15" s="25" t="n">
        <v>46246</v>
      </c>
      <c r="C15" s="19" t="inlineStr">
        <is>
          <t>Ravina</t>
        </is>
      </c>
      <c r="D15" s="19" t="inlineStr">
        <is>
          <t>Sambhaji Nagar</t>
        </is>
      </c>
      <c r="E15" s="19" t="inlineStr">
        <is>
          <t>Corporate Workshop</t>
        </is>
      </c>
      <c r="F15" s="19" t="inlineStr">
        <is>
          <t>Proposal</t>
        </is>
      </c>
      <c r="G15" s="23" t="n">
        <v>191000</v>
      </c>
      <c r="H15" s="26">
        <f>_xlfn.XLOOKUP(Deals[[#This Row],[Stage]],Stages[Stage],Stages[Probability],0)</f>
        <v/>
      </c>
      <c r="I15" s="27">
        <f>Deals[[#This Row],[Deal Value]]*Deals[[#This Row],[Probability]]</f>
        <v/>
      </c>
      <c r="J15" s="27">
        <f>IF(Deals[[#This Row],[Stage]]="Won",Deals[[#This Row],[Deal Value]],0)</f>
        <v/>
      </c>
      <c r="K15" s="28">
        <f>IF(OR(Deals[[#This Row],[Stage]]="Won",Deals[[#This Row],[Stage]]="Lost"),"Closed","Open")</f>
        <v/>
      </c>
    </row>
    <row r="16">
      <c r="A16" s="19" t="inlineStr">
        <is>
          <t>D-312</t>
        </is>
      </c>
      <c r="B16" s="25" t="n">
        <v>46216</v>
      </c>
      <c r="C16" s="19" t="inlineStr">
        <is>
          <t>Salman</t>
        </is>
      </c>
      <c r="D16" s="19" t="inlineStr">
        <is>
          <t>Solapur</t>
        </is>
      </c>
      <c r="E16" s="19" t="inlineStr">
        <is>
          <t>Consulting</t>
        </is>
      </c>
      <c r="F16" s="19" t="inlineStr">
        <is>
          <t>Lost</t>
        </is>
      </c>
      <c r="G16" s="23" t="n">
        <v>311000</v>
      </c>
      <c r="H16" s="26">
        <f>_xlfn.XLOOKUP(Deals[[#This Row],[Stage]],Stages[Stage],Stages[Probability],0)</f>
        <v/>
      </c>
      <c r="I16" s="27">
        <f>Deals[[#This Row],[Deal Value]]*Deals[[#This Row],[Probability]]</f>
        <v/>
      </c>
      <c r="J16" s="27">
        <f>IF(Deals[[#This Row],[Stage]]="Won",Deals[[#This Row],[Deal Value]],0)</f>
        <v/>
      </c>
      <c r="K16" s="28">
        <f>IF(OR(Deals[[#This Row],[Stage]]="Won",Deals[[#This Row],[Stage]]="Lost"),"Closed","Open")</f>
        <v/>
      </c>
    </row>
    <row r="17">
      <c r="A17" s="19" t="inlineStr">
        <is>
          <t>D-313</t>
        </is>
      </c>
      <c r="B17" s="25" t="n">
        <v>46241</v>
      </c>
      <c r="C17" s="19" t="inlineStr">
        <is>
          <t>Shahrukh</t>
        </is>
      </c>
      <c r="D17" s="19" t="inlineStr">
        <is>
          <t>Solapur</t>
        </is>
      </c>
      <c r="E17" s="19" t="inlineStr">
        <is>
          <t>Power BI Training</t>
        </is>
      </c>
      <c r="F17" s="19" t="inlineStr">
        <is>
          <t>Won</t>
        </is>
      </c>
      <c r="G17" s="23" t="n">
        <v>40000</v>
      </c>
      <c r="H17" s="26">
        <f>_xlfn.XLOOKUP(Deals[[#This Row],[Stage]],Stages[Stage],Stages[Probability],0)</f>
        <v/>
      </c>
      <c r="I17" s="27">
        <f>Deals[[#This Row],[Deal Value]]*Deals[[#This Row],[Probability]]</f>
        <v/>
      </c>
      <c r="J17" s="27">
        <f>IF(Deals[[#This Row],[Stage]]="Won",Deals[[#This Row],[Deal Value]],0)</f>
        <v/>
      </c>
      <c r="K17" s="28">
        <f>IF(OR(Deals[[#This Row],[Stage]]="Won",Deals[[#This Row],[Stage]]="Lost"),"Closed","Open")</f>
        <v/>
      </c>
    </row>
    <row r="18">
      <c r="A18" s="19" t="inlineStr">
        <is>
          <t>D-314</t>
        </is>
      </c>
      <c r="B18" s="25" t="n">
        <v>46280</v>
      </c>
      <c r="C18" s="19" t="inlineStr">
        <is>
          <t>Salman</t>
        </is>
      </c>
      <c r="D18" s="19" t="inlineStr">
        <is>
          <t>Nagpur</t>
        </is>
      </c>
      <c r="E18" s="19" t="inlineStr">
        <is>
          <t>Excel Training</t>
        </is>
      </c>
      <c r="F18" s="19" t="inlineStr">
        <is>
          <t>Lost</t>
        </is>
      </c>
      <c r="G18" s="23" t="n">
        <v>234000</v>
      </c>
      <c r="H18" s="26">
        <f>_xlfn.XLOOKUP(Deals[[#This Row],[Stage]],Stages[Stage],Stages[Probability],0)</f>
        <v/>
      </c>
      <c r="I18" s="27">
        <f>Deals[[#This Row],[Deal Value]]*Deals[[#This Row],[Probability]]</f>
        <v/>
      </c>
      <c r="J18" s="27">
        <f>IF(Deals[[#This Row],[Stage]]="Won",Deals[[#This Row],[Deal Value]],0)</f>
        <v/>
      </c>
      <c r="K18" s="28">
        <f>IF(OR(Deals[[#This Row],[Stage]]="Won",Deals[[#This Row],[Stage]]="Lost"),"Closed","Open")</f>
        <v/>
      </c>
    </row>
    <row r="19">
      <c r="A19" s="19" t="inlineStr">
        <is>
          <t>D-315</t>
        </is>
      </c>
      <c r="B19" s="25" t="n">
        <v>46243</v>
      </c>
      <c r="C19" s="19" t="inlineStr">
        <is>
          <t>Raja</t>
        </is>
      </c>
      <c r="D19" s="19" t="inlineStr">
        <is>
          <t>Solapur</t>
        </is>
      </c>
      <c r="E19" s="19" t="inlineStr">
        <is>
          <t>Excel Training</t>
        </is>
      </c>
      <c r="F19" s="19" t="inlineStr">
        <is>
          <t>Qualified</t>
        </is>
      </c>
      <c r="G19" s="23" t="n">
        <v>263000</v>
      </c>
      <c r="H19" s="26">
        <f>_xlfn.XLOOKUP(Deals[[#This Row],[Stage]],Stages[Stage],Stages[Probability],0)</f>
        <v/>
      </c>
      <c r="I19" s="27">
        <f>Deals[[#This Row],[Deal Value]]*Deals[[#This Row],[Probability]]</f>
        <v/>
      </c>
      <c r="J19" s="27">
        <f>IF(Deals[[#This Row],[Stage]]="Won",Deals[[#This Row],[Deal Value]],0)</f>
        <v/>
      </c>
      <c r="K19" s="28">
        <f>IF(OR(Deals[[#This Row],[Stage]]="Won",Deals[[#This Row],[Stage]]="Lost"),"Closed","Open")</f>
        <v/>
      </c>
    </row>
    <row r="20">
      <c r="A20" s="19" t="inlineStr">
        <is>
          <t>D-316</t>
        </is>
      </c>
      <c r="B20" s="25" t="n">
        <v>46246</v>
      </c>
      <c r="C20" s="19" t="inlineStr">
        <is>
          <t>Zoya</t>
        </is>
      </c>
      <c r="D20" s="19" t="inlineStr">
        <is>
          <t>Sambhaji Nagar</t>
        </is>
      </c>
      <c r="E20" s="19" t="inlineStr">
        <is>
          <t>Excel Training</t>
        </is>
      </c>
      <c r="F20" s="19" t="inlineStr">
        <is>
          <t>Qualified</t>
        </is>
      </c>
      <c r="G20" s="23" t="n">
        <v>319000</v>
      </c>
      <c r="H20" s="26">
        <f>_xlfn.XLOOKUP(Deals[[#This Row],[Stage]],Stages[Stage],Stages[Probability],0)</f>
        <v/>
      </c>
      <c r="I20" s="27">
        <f>Deals[[#This Row],[Deal Value]]*Deals[[#This Row],[Probability]]</f>
        <v/>
      </c>
      <c r="J20" s="27">
        <f>IF(Deals[[#This Row],[Stage]]="Won",Deals[[#This Row],[Deal Value]],0)</f>
        <v/>
      </c>
      <c r="K20" s="28">
        <f>IF(OR(Deals[[#This Row],[Stage]]="Won",Deals[[#This Row],[Stage]]="Lost"),"Closed","Open")</f>
        <v/>
      </c>
    </row>
    <row r="21">
      <c r="A21" s="19" t="inlineStr">
        <is>
          <t>D-317</t>
        </is>
      </c>
      <c r="B21" s="25" t="n">
        <v>46238</v>
      </c>
      <c r="C21" s="19" t="inlineStr">
        <is>
          <t>Shahrukh</t>
        </is>
      </c>
      <c r="D21" s="19" t="inlineStr">
        <is>
          <t>Nagpur</t>
        </is>
      </c>
      <c r="E21" s="19" t="inlineStr">
        <is>
          <t>Excel Training</t>
        </is>
      </c>
      <c r="F21" s="19" t="inlineStr">
        <is>
          <t>Won</t>
        </is>
      </c>
      <c r="G21" s="23" t="n">
        <v>127000</v>
      </c>
      <c r="H21" s="26">
        <f>_xlfn.XLOOKUP(Deals[[#This Row],[Stage]],Stages[Stage],Stages[Probability],0)</f>
        <v/>
      </c>
      <c r="I21" s="27">
        <f>Deals[[#This Row],[Deal Value]]*Deals[[#This Row],[Probability]]</f>
        <v/>
      </c>
      <c r="J21" s="27">
        <f>IF(Deals[[#This Row],[Stage]]="Won",Deals[[#This Row],[Deal Value]],0)</f>
        <v/>
      </c>
      <c r="K21" s="28">
        <f>IF(OR(Deals[[#This Row],[Stage]]="Won",Deals[[#This Row],[Stage]]="Lost"),"Closed","Open")</f>
        <v/>
      </c>
    </row>
    <row r="22">
      <c r="A22" s="19" t="inlineStr">
        <is>
          <t>D-318</t>
        </is>
      </c>
      <c r="B22" s="25" t="n">
        <v>46224</v>
      </c>
      <c r="C22" s="19" t="inlineStr">
        <is>
          <t>Raja</t>
        </is>
      </c>
      <c r="D22" s="19" t="inlineStr">
        <is>
          <t>Solapur</t>
        </is>
      </c>
      <c r="E22" s="19" t="inlineStr">
        <is>
          <t>Corporate Workshop</t>
        </is>
      </c>
      <c r="F22" s="19" t="inlineStr">
        <is>
          <t>Qualified</t>
        </is>
      </c>
      <c r="G22" s="23" t="n">
        <v>55000</v>
      </c>
      <c r="H22" s="26">
        <f>_xlfn.XLOOKUP(Deals[[#This Row],[Stage]],Stages[Stage],Stages[Probability],0)</f>
        <v/>
      </c>
      <c r="I22" s="27">
        <f>Deals[[#This Row],[Deal Value]]*Deals[[#This Row],[Probability]]</f>
        <v/>
      </c>
      <c r="J22" s="27">
        <f>IF(Deals[[#This Row],[Stage]]="Won",Deals[[#This Row],[Deal Value]],0)</f>
        <v/>
      </c>
      <c r="K22" s="28">
        <f>IF(OR(Deals[[#This Row],[Stage]]="Won",Deals[[#This Row],[Stage]]="Lost"),"Closed","Open")</f>
        <v/>
      </c>
    </row>
    <row r="23">
      <c r="A23" s="19" t="inlineStr">
        <is>
          <t>D-319</t>
        </is>
      </c>
      <c r="B23" s="25" t="n">
        <v>46269</v>
      </c>
      <c r="C23" s="19" t="inlineStr">
        <is>
          <t>Salman</t>
        </is>
      </c>
      <c r="D23" s="19" t="inlineStr">
        <is>
          <t>Nashik</t>
        </is>
      </c>
      <c r="E23" s="19" t="inlineStr">
        <is>
          <t>Consulting</t>
        </is>
      </c>
      <c r="F23" s="19" t="inlineStr">
        <is>
          <t>Negotiation</t>
        </is>
      </c>
      <c r="G23" s="23" t="n">
        <v>282000</v>
      </c>
      <c r="H23" s="26">
        <f>_xlfn.XLOOKUP(Deals[[#This Row],[Stage]],Stages[Stage],Stages[Probability],0)</f>
        <v/>
      </c>
      <c r="I23" s="27">
        <f>Deals[[#This Row],[Deal Value]]*Deals[[#This Row],[Probability]]</f>
        <v/>
      </c>
      <c r="J23" s="27">
        <f>IF(Deals[[#This Row],[Stage]]="Won",Deals[[#This Row],[Deal Value]],0)</f>
        <v/>
      </c>
      <c r="K23" s="28">
        <f>IF(OR(Deals[[#This Row],[Stage]]="Won",Deals[[#This Row],[Stage]]="Lost"),"Closed","Open")</f>
        <v/>
      </c>
    </row>
    <row r="24">
      <c r="A24" s="19" t="inlineStr">
        <is>
          <t>D-320</t>
        </is>
      </c>
      <c r="B24" s="25" t="n">
        <v>46208</v>
      </c>
      <c r="C24" s="19" t="inlineStr">
        <is>
          <t>Shahrukh</t>
        </is>
      </c>
      <c r="D24" s="19" t="inlineStr">
        <is>
          <t>Sambhaji Nagar</t>
        </is>
      </c>
      <c r="E24" s="19" t="inlineStr">
        <is>
          <t>Power BI Training</t>
        </is>
      </c>
      <c r="F24" s="19" t="inlineStr">
        <is>
          <t>Won</t>
        </is>
      </c>
      <c r="G24" s="23" t="n">
        <v>286000</v>
      </c>
      <c r="H24" s="26">
        <f>_xlfn.XLOOKUP(Deals[[#This Row],[Stage]],Stages[Stage],Stages[Probability],0)</f>
        <v/>
      </c>
      <c r="I24" s="27">
        <f>Deals[[#This Row],[Deal Value]]*Deals[[#This Row],[Probability]]</f>
        <v/>
      </c>
      <c r="J24" s="27">
        <f>IF(Deals[[#This Row],[Stage]]="Won",Deals[[#This Row],[Deal Value]],0)</f>
        <v/>
      </c>
      <c r="K24" s="28">
        <f>IF(OR(Deals[[#This Row],[Stage]]="Won",Deals[[#This Row],[Stage]]="Lost"),"Closed","Open")</f>
        <v/>
      </c>
    </row>
    <row r="25">
      <c r="A25" s="19" t="inlineStr">
        <is>
          <t>D-321</t>
        </is>
      </c>
      <c r="B25" s="25" t="n">
        <v>46207</v>
      </c>
      <c r="C25" s="19" t="inlineStr">
        <is>
          <t>Salman</t>
        </is>
      </c>
      <c r="D25" s="19" t="inlineStr">
        <is>
          <t>Sambhaji Nagar</t>
        </is>
      </c>
      <c r="E25" s="19" t="inlineStr">
        <is>
          <t>Corporate Workshop</t>
        </is>
      </c>
      <c r="F25" s="19" t="inlineStr">
        <is>
          <t>Lost</t>
        </is>
      </c>
      <c r="G25" s="23" t="n">
        <v>208000</v>
      </c>
      <c r="H25" s="26">
        <f>_xlfn.XLOOKUP(Deals[[#This Row],[Stage]],Stages[Stage],Stages[Probability],0)</f>
        <v/>
      </c>
      <c r="I25" s="27">
        <f>Deals[[#This Row],[Deal Value]]*Deals[[#This Row],[Probability]]</f>
        <v/>
      </c>
      <c r="J25" s="27">
        <f>IF(Deals[[#This Row],[Stage]]="Won",Deals[[#This Row],[Deal Value]],0)</f>
        <v/>
      </c>
      <c r="K25" s="28">
        <f>IF(OR(Deals[[#This Row],[Stage]]="Won",Deals[[#This Row],[Stage]]="Lost"),"Closed","Open")</f>
        <v/>
      </c>
    </row>
    <row r="26">
      <c r="A26" s="19" t="inlineStr">
        <is>
          <t>D-322</t>
        </is>
      </c>
      <c r="B26" s="25" t="n">
        <v>46216</v>
      </c>
      <c r="C26" s="19" t="inlineStr">
        <is>
          <t>Zoya</t>
        </is>
      </c>
      <c r="D26" s="19" t="inlineStr">
        <is>
          <t>Kolhapur</t>
        </is>
      </c>
      <c r="E26" s="19" t="inlineStr">
        <is>
          <t>Data Analytics Course</t>
        </is>
      </c>
      <c r="F26" s="19" t="inlineStr">
        <is>
          <t>Qualified</t>
        </is>
      </c>
      <c r="G26" s="23" t="n">
        <v>259000</v>
      </c>
      <c r="H26" s="26">
        <f>_xlfn.XLOOKUP(Deals[[#This Row],[Stage]],Stages[Stage],Stages[Probability],0)</f>
        <v/>
      </c>
      <c r="I26" s="27">
        <f>Deals[[#This Row],[Deal Value]]*Deals[[#This Row],[Probability]]</f>
        <v/>
      </c>
      <c r="J26" s="27">
        <f>IF(Deals[[#This Row],[Stage]]="Won",Deals[[#This Row],[Deal Value]],0)</f>
        <v/>
      </c>
      <c r="K26" s="28">
        <f>IF(OR(Deals[[#This Row],[Stage]]="Won",Deals[[#This Row],[Stage]]="Lost"),"Closed","Open")</f>
        <v/>
      </c>
    </row>
    <row r="27">
      <c r="A27" s="19" t="inlineStr">
        <is>
          <t>D-323</t>
        </is>
      </c>
      <c r="B27" s="25" t="n">
        <v>46209</v>
      </c>
      <c r="C27" s="19" t="inlineStr">
        <is>
          <t>Amir</t>
        </is>
      </c>
      <c r="D27" s="19" t="inlineStr">
        <is>
          <t>Pune</t>
        </is>
      </c>
      <c r="E27" s="19" t="inlineStr">
        <is>
          <t>Consulting</t>
        </is>
      </c>
      <c r="F27" s="19" t="inlineStr">
        <is>
          <t>Qualified</t>
        </is>
      </c>
      <c r="G27" s="23" t="n">
        <v>51000</v>
      </c>
      <c r="H27" s="26">
        <f>_xlfn.XLOOKUP(Deals[[#This Row],[Stage]],Stages[Stage],Stages[Probability],0)</f>
        <v/>
      </c>
      <c r="I27" s="27">
        <f>Deals[[#This Row],[Deal Value]]*Deals[[#This Row],[Probability]]</f>
        <v/>
      </c>
      <c r="J27" s="27">
        <f>IF(Deals[[#This Row],[Stage]]="Won",Deals[[#This Row],[Deal Value]],0)</f>
        <v/>
      </c>
      <c r="K27" s="28">
        <f>IF(OR(Deals[[#This Row],[Stage]]="Won",Deals[[#This Row],[Stage]]="Lost"),"Closed","Open")</f>
        <v/>
      </c>
    </row>
    <row r="28">
      <c r="A28" s="19" t="inlineStr">
        <is>
          <t>D-324</t>
        </is>
      </c>
      <c r="B28" s="25" t="n">
        <v>46230</v>
      </c>
      <c r="C28" s="19" t="inlineStr">
        <is>
          <t>Amir</t>
        </is>
      </c>
      <c r="D28" s="19" t="inlineStr">
        <is>
          <t>Nashik</t>
        </is>
      </c>
      <c r="E28" s="19" t="inlineStr">
        <is>
          <t>Power BI Training</t>
        </is>
      </c>
      <c r="F28" s="19" t="inlineStr">
        <is>
          <t>Lost</t>
        </is>
      </c>
      <c r="G28" s="23" t="n">
        <v>316000</v>
      </c>
      <c r="H28" s="26">
        <f>_xlfn.XLOOKUP(Deals[[#This Row],[Stage]],Stages[Stage],Stages[Probability],0)</f>
        <v/>
      </c>
      <c r="I28" s="27">
        <f>Deals[[#This Row],[Deal Value]]*Deals[[#This Row],[Probability]]</f>
        <v/>
      </c>
      <c r="J28" s="27">
        <f>IF(Deals[[#This Row],[Stage]]="Won",Deals[[#This Row],[Deal Value]],0)</f>
        <v/>
      </c>
      <c r="K28" s="28">
        <f>IF(OR(Deals[[#This Row],[Stage]]="Won",Deals[[#This Row],[Stage]]="Lost"),"Closed","Open")</f>
        <v/>
      </c>
    </row>
    <row r="29">
      <c r="A29" s="19" t="inlineStr">
        <is>
          <t>D-325</t>
        </is>
      </c>
      <c r="B29" s="25" t="n">
        <v>46292</v>
      </c>
      <c r="C29" s="19" t="inlineStr">
        <is>
          <t>Ravina</t>
        </is>
      </c>
      <c r="D29" s="19" t="inlineStr">
        <is>
          <t>Kolhapur</t>
        </is>
      </c>
      <c r="E29" s="19" t="inlineStr">
        <is>
          <t>Consulting</t>
        </is>
      </c>
      <c r="F29" s="19" t="inlineStr">
        <is>
          <t>Proposal</t>
        </is>
      </c>
      <c r="G29" s="23" t="n">
        <v>235000</v>
      </c>
      <c r="H29" s="26">
        <f>_xlfn.XLOOKUP(Deals[[#This Row],[Stage]],Stages[Stage],Stages[Probability],0)</f>
        <v/>
      </c>
      <c r="I29" s="27">
        <f>Deals[[#This Row],[Deal Value]]*Deals[[#This Row],[Probability]]</f>
        <v/>
      </c>
      <c r="J29" s="27">
        <f>IF(Deals[[#This Row],[Stage]]="Won",Deals[[#This Row],[Deal Value]],0)</f>
        <v/>
      </c>
      <c r="K29" s="28">
        <f>IF(OR(Deals[[#This Row],[Stage]]="Won",Deals[[#This Row],[Stage]]="Lost"),"Closed","Open")</f>
        <v/>
      </c>
    </row>
    <row r="30">
      <c r="A30" s="19" t="inlineStr">
        <is>
          <t>D-326</t>
        </is>
      </c>
      <c r="B30" s="25" t="n">
        <v>46228</v>
      </c>
      <c r="C30" s="19" t="inlineStr">
        <is>
          <t>Raja</t>
        </is>
      </c>
      <c r="D30" s="19" t="inlineStr">
        <is>
          <t>Kolhapur</t>
        </is>
      </c>
      <c r="E30" s="19" t="inlineStr">
        <is>
          <t>Corporate Workshop</t>
        </is>
      </c>
      <c r="F30" s="19" t="inlineStr">
        <is>
          <t>Qualified</t>
        </is>
      </c>
      <c r="G30" s="23" t="n">
        <v>187000</v>
      </c>
      <c r="H30" s="26">
        <f>_xlfn.XLOOKUP(Deals[[#This Row],[Stage]],Stages[Stage],Stages[Probability],0)</f>
        <v/>
      </c>
      <c r="I30" s="27">
        <f>Deals[[#This Row],[Deal Value]]*Deals[[#This Row],[Probability]]</f>
        <v/>
      </c>
      <c r="J30" s="27">
        <f>IF(Deals[[#This Row],[Stage]]="Won",Deals[[#This Row],[Deal Value]],0)</f>
        <v/>
      </c>
      <c r="K30" s="28">
        <f>IF(OR(Deals[[#This Row],[Stage]]="Won",Deals[[#This Row],[Stage]]="Lost"),"Closed","Open")</f>
        <v/>
      </c>
    </row>
    <row r="31">
      <c r="A31" s="19" t="inlineStr">
        <is>
          <t>D-327</t>
        </is>
      </c>
      <c r="B31" s="25" t="n">
        <v>46263</v>
      </c>
      <c r="C31" s="19" t="inlineStr">
        <is>
          <t>Salman</t>
        </is>
      </c>
      <c r="D31" s="19" t="inlineStr">
        <is>
          <t>Solapur</t>
        </is>
      </c>
      <c r="E31" s="19" t="inlineStr">
        <is>
          <t>Data Analytics Course</t>
        </is>
      </c>
      <c r="F31" s="19" t="inlineStr">
        <is>
          <t>Won</t>
        </is>
      </c>
      <c r="G31" s="23" t="n">
        <v>90000</v>
      </c>
      <c r="H31" s="26">
        <f>_xlfn.XLOOKUP(Deals[[#This Row],[Stage]],Stages[Stage],Stages[Probability],0)</f>
        <v/>
      </c>
      <c r="I31" s="27">
        <f>Deals[[#This Row],[Deal Value]]*Deals[[#This Row],[Probability]]</f>
        <v/>
      </c>
      <c r="J31" s="27">
        <f>IF(Deals[[#This Row],[Stage]]="Won",Deals[[#This Row],[Deal Value]],0)</f>
        <v/>
      </c>
      <c r="K31" s="28">
        <f>IF(OR(Deals[[#This Row],[Stage]]="Won",Deals[[#This Row],[Stage]]="Lost"),"Closed","Open")</f>
        <v/>
      </c>
    </row>
    <row r="32">
      <c r="A32" s="19" t="inlineStr">
        <is>
          <t>D-328</t>
        </is>
      </c>
      <c r="B32" s="25" t="n">
        <v>46248</v>
      </c>
      <c r="C32" s="19" t="inlineStr">
        <is>
          <t>Raja</t>
        </is>
      </c>
      <c r="D32" s="19" t="inlineStr">
        <is>
          <t>Solapur</t>
        </is>
      </c>
      <c r="E32" s="19" t="inlineStr">
        <is>
          <t>Data Analytics Course</t>
        </is>
      </c>
      <c r="F32" s="19" t="inlineStr">
        <is>
          <t>Negotiation</t>
        </is>
      </c>
      <c r="G32" s="23" t="n">
        <v>224000</v>
      </c>
      <c r="H32" s="26">
        <f>_xlfn.XLOOKUP(Deals[[#This Row],[Stage]],Stages[Stage],Stages[Probability],0)</f>
        <v/>
      </c>
      <c r="I32" s="27">
        <f>Deals[[#This Row],[Deal Value]]*Deals[[#This Row],[Probability]]</f>
        <v/>
      </c>
      <c r="J32" s="27">
        <f>IF(Deals[[#This Row],[Stage]]="Won",Deals[[#This Row],[Deal Value]],0)</f>
        <v/>
      </c>
      <c r="K32" s="28">
        <f>IF(OR(Deals[[#This Row],[Stage]]="Won",Deals[[#This Row],[Stage]]="Lost"),"Closed","Open")</f>
        <v/>
      </c>
    </row>
    <row r="33">
      <c r="A33" s="19" t="inlineStr">
        <is>
          <t>D-329</t>
        </is>
      </c>
      <c r="B33" s="25" t="n">
        <v>46225</v>
      </c>
      <c r="C33" s="19" t="inlineStr">
        <is>
          <t>Shahrukh</t>
        </is>
      </c>
      <c r="D33" s="19" t="inlineStr">
        <is>
          <t>Nagpur</t>
        </is>
      </c>
      <c r="E33" s="19" t="inlineStr">
        <is>
          <t>Excel Training</t>
        </is>
      </c>
      <c r="F33" s="19" t="inlineStr">
        <is>
          <t>Won</t>
        </is>
      </c>
      <c r="G33" s="23" t="n">
        <v>248000</v>
      </c>
      <c r="H33" s="26">
        <f>_xlfn.XLOOKUP(Deals[[#This Row],[Stage]],Stages[Stage],Stages[Probability],0)</f>
        <v/>
      </c>
      <c r="I33" s="27">
        <f>Deals[[#This Row],[Deal Value]]*Deals[[#This Row],[Probability]]</f>
        <v/>
      </c>
      <c r="J33" s="27">
        <f>IF(Deals[[#This Row],[Stage]]="Won",Deals[[#This Row],[Deal Value]],0)</f>
        <v/>
      </c>
      <c r="K33" s="28">
        <f>IF(OR(Deals[[#This Row],[Stage]]="Won",Deals[[#This Row],[Stage]]="Lost"),"Closed","Open")</f>
        <v/>
      </c>
    </row>
    <row r="34">
      <c r="A34" s="19" t="inlineStr">
        <is>
          <t>D-330</t>
        </is>
      </c>
      <c r="B34" s="25" t="n">
        <v>46235</v>
      </c>
      <c r="C34" s="19" t="inlineStr">
        <is>
          <t>Zoya</t>
        </is>
      </c>
      <c r="D34" s="19" t="inlineStr">
        <is>
          <t>Nashik</t>
        </is>
      </c>
      <c r="E34" s="19" t="inlineStr">
        <is>
          <t>Power BI Training</t>
        </is>
      </c>
      <c r="F34" s="19" t="inlineStr">
        <is>
          <t>Qualified</t>
        </is>
      </c>
      <c r="G34" s="23" t="n">
        <v>248000</v>
      </c>
      <c r="H34" s="26">
        <f>_xlfn.XLOOKUP(Deals[[#This Row],[Stage]],Stages[Stage],Stages[Probability],0)</f>
        <v/>
      </c>
      <c r="I34" s="27">
        <f>Deals[[#This Row],[Deal Value]]*Deals[[#This Row],[Probability]]</f>
        <v/>
      </c>
      <c r="J34" s="27">
        <f>IF(Deals[[#This Row],[Stage]]="Won",Deals[[#This Row],[Deal Value]],0)</f>
        <v/>
      </c>
      <c r="K34" s="28">
        <f>IF(OR(Deals[[#This Row],[Stage]]="Won",Deals[[#This Row],[Stage]]="Lost"),"Closed","Open")</f>
        <v/>
      </c>
    </row>
    <row r="35">
      <c r="A35" s="19" t="inlineStr">
        <is>
          <t>D-331</t>
        </is>
      </c>
      <c r="B35" s="25" t="n">
        <v>46243</v>
      </c>
      <c r="C35" s="19" t="inlineStr">
        <is>
          <t>Ravina</t>
        </is>
      </c>
      <c r="D35" s="19" t="inlineStr">
        <is>
          <t>Kolhapur</t>
        </is>
      </c>
      <c r="E35" s="19" t="inlineStr">
        <is>
          <t>Power BI Training</t>
        </is>
      </c>
      <c r="F35" s="19" t="inlineStr">
        <is>
          <t>Lost</t>
        </is>
      </c>
      <c r="G35" s="23" t="n">
        <v>166000</v>
      </c>
      <c r="H35" s="26">
        <f>_xlfn.XLOOKUP(Deals[[#This Row],[Stage]],Stages[Stage],Stages[Probability],0)</f>
        <v/>
      </c>
      <c r="I35" s="27">
        <f>Deals[[#This Row],[Deal Value]]*Deals[[#This Row],[Probability]]</f>
        <v/>
      </c>
      <c r="J35" s="27">
        <f>IF(Deals[[#This Row],[Stage]]="Won",Deals[[#This Row],[Deal Value]],0)</f>
        <v/>
      </c>
      <c r="K35" s="28">
        <f>IF(OR(Deals[[#This Row],[Stage]]="Won",Deals[[#This Row],[Stage]]="Lost"),"Closed","Open")</f>
        <v/>
      </c>
    </row>
    <row r="36">
      <c r="A36" s="19" t="inlineStr">
        <is>
          <t>D-332</t>
        </is>
      </c>
      <c r="B36" s="25" t="n">
        <v>46208</v>
      </c>
      <c r="C36" s="19" t="inlineStr">
        <is>
          <t>Shahrukh</t>
        </is>
      </c>
      <c r="D36" s="19" t="inlineStr">
        <is>
          <t>Sambhaji Nagar</t>
        </is>
      </c>
      <c r="E36" s="19" t="inlineStr">
        <is>
          <t>Consulting</t>
        </is>
      </c>
      <c r="F36" s="19" t="inlineStr">
        <is>
          <t>Won</t>
        </is>
      </c>
      <c r="G36" s="23" t="n">
        <v>169000</v>
      </c>
      <c r="H36" s="26">
        <f>_xlfn.XLOOKUP(Deals[[#This Row],[Stage]],Stages[Stage],Stages[Probability],0)</f>
        <v/>
      </c>
      <c r="I36" s="27">
        <f>Deals[[#This Row],[Deal Value]]*Deals[[#This Row],[Probability]]</f>
        <v/>
      </c>
      <c r="J36" s="27">
        <f>IF(Deals[[#This Row],[Stage]]="Won",Deals[[#This Row],[Deal Value]],0)</f>
        <v/>
      </c>
      <c r="K36" s="28">
        <f>IF(OR(Deals[[#This Row],[Stage]]="Won",Deals[[#This Row],[Stage]]="Lost"),"Closed","Open")</f>
        <v/>
      </c>
    </row>
    <row r="37">
      <c r="A37" s="19" t="inlineStr">
        <is>
          <t>D-333</t>
        </is>
      </c>
      <c r="B37" s="25" t="n">
        <v>46229</v>
      </c>
      <c r="C37" s="19" t="inlineStr">
        <is>
          <t>Zoya</t>
        </is>
      </c>
      <c r="D37" s="19" t="inlineStr">
        <is>
          <t>Nagpur</t>
        </is>
      </c>
      <c r="E37" s="19" t="inlineStr">
        <is>
          <t>Data Analytics Course</t>
        </is>
      </c>
      <c r="F37" s="19" t="inlineStr">
        <is>
          <t>Qualified</t>
        </is>
      </c>
      <c r="G37" s="23" t="n">
        <v>135000</v>
      </c>
      <c r="H37" s="26">
        <f>_xlfn.XLOOKUP(Deals[[#This Row],[Stage]],Stages[Stage],Stages[Probability],0)</f>
        <v/>
      </c>
      <c r="I37" s="27">
        <f>Deals[[#This Row],[Deal Value]]*Deals[[#This Row],[Probability]]</f>
        <v/>
      </c>
      <c r="J37" s="27">
        <f>IF(Deals[[#This Row],[Stage]]="Won",Deals[[#This Row],[Deal Value]],0)</f>
        <v/>
      </c>
      <c r="K37" s="28">
        <f>IF(OR(Deals[[#This Row],[Stage]]="Won",Deals[[#This Row],[Stage]]="Lost"),"Closed","Open")</f>
        <v/>
      </c>
    </row>
    <row r="38">
      <c r="A38" s="19" t="inlineStr">
        <is>
          <t>D-334</t>
        </is>
      </c>
      <c r="B38" s="25" t="n">
        <v>46260</v>
      </c>
      <c r="C38" s="19" t="inlineStr">
        <is>
          <t>Zoya</t>
        </is>
      </c>
      <c r="D38" s="19" t="inlineStr">
        <is>
          <t>Nagpur</t>
        </is>
      </c>
      <c r="E38" s="19" t="inlineStr">
        <is>
          <t>Power BI Training</t>
        </is>
      </c>
      <c r="F38" s="19" t="inlineStr">
        <is>
          <t>Proposal</t>
        </is>
      </c>
      <c r="G38" s="23" t="n">
        <v>151000</v>
      </c>
      <c r="H38" s="26">
        <f>_xlfn.XLOOKUP(Deals[[#This Row],[Stage]],Stages[Stage],Stages[Probability],0)</f>
        <v/>
      </c>
      <c r="I38" s="27">
        <f>Deals[[#This Row],[Deal Value]]*Deals[[#This Row],[Probability]]</f>
        <v/>
      </c>
      <c r="J38" s="27">
        <f>IF(Deals[[#This Row],[Stage]]="Won",Deals[[#This Row],[Deal Value]],0)</f>
        <v/>
      </c>
      <c r="K38" s="28">
        <f>IF(OR(Deals[[#This Row],[Stage]]="Won",Deals[[#This Row],[Stage]]="Lost"),"Closed","Open")</f>
        <v/>
      </c>
    </row>
    <row r="39">
      <c r="A39" s="19" t="inlineStr">
        <is>
          <t>D-335</t>
        </is>
      </c>
      <c r="B39" s="25" t="n">
        <v>46248</v>
      </c>
      <c r="C39" s="19" t="inlineStr">
        <is>
          <t>Salman</t>
        </is>
      </c>
      <c r="D39" s="19" t="inlineStr">
        <is>
          <t>Nagpur</t>
        </is>
      </c>
      <c r="E39" s="19" t="inlineStr">
        <is>
          <t>Data Analytics Course</t>
        </is>
      </c>
      <c r="F39" s="19" t="inlineStr">
        <is>
          <t>Qualified</t>
        </is>
      </c>
      <c r="G39" s="23" t="n">
        <v>84000</v>
      </c>
      <c r="H39" s="26">
        <f>_xlfn.XLOOKUP(Deals[[#This Row],[Stage]],Stages[Stage],Stages[Probability],0)</f>
        <v/>
      </c>
      <c r="I39" s="27">
        <f>Deals[[#This Row],[Deal Value]]*Deals[[#This Row],[Probability]]</f>
        <v/>
      </c>
      <c r="J39" s="27">
        <f>IF(Deals[[#This Row],[Stage]]="Won",Deals[[#This Row],[Deal Value]],0)</f>
        <v/>
      </c>
      <c r="K39" s="28">
        <f>IF(OR(Deals[[#This Row],[Stage]]="Won",Deals[[#This Row],[Stage]]="Lost"),"Closed","Open")</f>
        <v/>
      </c>
    </row>
    <row r="40">
      <c r="A40" s="19" t="inlineStr">
        <is>
          <t>D-336</t>
        </is>
      </c>
      <c r="B40" s="25" t="n">
        <v>46212</v>
      </c>
      <c r="C40" s="19" t="inlineStr">
        <is>
          <t>Amir</t>
        </is>
      </c>
      <c r="D40" s="19" t="inlineStr">
        <is>
          <t>Kolhapur</t>
        </is>
      </c>
      <c r="E40" s="19" t="inlineStr">
        <is>
          <t>Corporate Workshop</t>
        </is>
      </c>
      <c r="F40" s="19" t="inlineStr">
        <is>
          <t>Won</t>
        </is>
      </c>
      <c r="G40" s="23" t="n">
        <v>287000</v>
      </c>
      <c r="H40" s="26">
        <f>_xlfn.XLOOKUP(Deals[[#This Row],[Stage]],Stages[Stage],Stages[Probability],0)</f>
        <v/>
      </c>
      <c r="I40" s="27">
        <f>Deals[[#This Row],[Deal Value]]*Deals[[#This Row],[Probability]]</f>
        <v/>
      </c>
      <c r="J40" s="27">
        <f>IF(Deals[[#This Row],[Stage]]="Won",Deals[[#This Row],[Deal Value]],0)</f>
        <v/>
      </c>
      <c r="K40" s="28">
        <f>IF(OR(Deals[[#This Row],[Stage]]="Won",Deals[[#This Row],[Stage]]="Lost"),"Closed","Open")</f>
        <v/>
      </c>
    </row>
    <row r="41">
      <c r="A41" s="19" t="inlineStr">
        <is>
          <t>D-337</t>
        </is>
      </c>
      <c r="B41" s="25" t="n">
        <v>46287</v>
      </c>
      <c r="C41" s="19" t="inlineStr">
        <is>
          <t>Salman</t>
        </is>
      </c>
      <c r="D41" s="19" t="inlineStr">
        <is>
          <t>Nagpur</t>
        </is>
      </c>
      <c r="E41" s="19" t="inlineStr">
        <is>
          <t>Power BI Training</t>
        </is>
      </c>
      <c r="F41" s="19" t="inlineStr">
        <is>
          <t>Proposal</t>
        </is>
      </c>
      <c r="G41" s="23" t="n">
        <v>244000</v>
      </c>
      <c r="H41" s="26">
        <f>_xlfn.XLOOKUP(Deals[[#This Row],[Stage]],Stages[Stage],Stages[Probability],0)</f>
        <v/>
      </c>
      <c r="I41" s="27">
        <f>Deals[[#This Row],[Deal Value]]*Deals[[#This Row],[Probability]]</f>
        <v/>
      </c>
      <c r="J41" s="27">
        <f>IF(Deals[[#This Row],[Stage]]="Won",Deals[[#This Row],[Deal Value]],0)</f>
        <v/>
      </c>
      <c r="K41" s="28">
        <f>IF(OR(Deals[[#This Row],[Stage]]="Won",Deals[[#This Row],[Stage]]="Lost"),"Closed","Open")</f>
        <v/>
      </c>
    </row>
    <row r="42">
      <c r="A42" s="19" t="inlineStr">
        <is>
          <t>D-338</t>
        </is>
      </c>
      <c r="B42" s="25" t="n">
        <v>46265</v>
      </c>
      <c r="C42" s="19" t="inlineStr">
        <is>
          <t>Amir</t>
        </is>
      </c>
      <c r="D42" s="19" t="inlineStr">
        <is>
          <t>Nashik</t>
        </is>
      </c>
      <c r="E42" s="19" t="inlineStr">
        <is>
          <t>Corporate Workshop</t>
        </is>
      </c>
      <c r="F42" s="19" t="inlineStr">
        <is>
          <t>Lead</t>
        </is>
      </c>
      <c r="G42" s="23" t="n">
        <v>28000</v>
      </c>
      <c r="H42" s="26">
        <f>_xlfn.XLOOKUP(Deals[[#This Row],[Stage]],Stages[Stage],Stages[Probability],0)</f>
        <v/>
      </c>
      <c r="I42" s="27">
        <f>Deals[[#This Row],[Deal Value]]*Deals[[#This Row],[Probability]]</f>
        <v/>
      </c>
      <c r="J42" s="27">
        <f>IF(Deals[[#This Row],[Stage]]="Won",Deals[[#This Row],[Deal Value]],0)</f>
        <v/>
      </c>
      <c r="K42" s="28">
        <f>IF(OR(Deals[[#This Row],[Stage]]="Won",Deals[[#This Row],[Stage]]="Lost"),"Closed","Open")</f>
        <v/>
      </c>
    </row>
    <row r="43">
      <c r="A43" s="19" t="inlineStr">
        <is>
          <t>D-339</t>
        </is>
      </c>
      <c r="B43" s="25" t="n">
        <v>46239</v>
      </c>
      <c r="C43" s="19" t="inlineStr">
        <is>
          <t>Zoya</t>
        </is>
      </c>
      <c r="D43" s="19" t="inlineStr">
        <is>
          <t>Nashik</t>
        </is>
      </c>
      <c r="E43" s="19" t="inlineStr">
        <is>
          <t>Data Analytics Course</t>
        </is>
      </c>
      <c r="F43" s="19" t="inlineStr">
        <is>
          <t>Lost</t>
        </is>
      </c>
      <c r="G43" s="23" t="n">
        <v>183000</v>
      </c>
      <c r="H43" s="26">
        <f>_xlfn.XLOOKUP(Deals[[#This Row],[Stage]],Stages[Stage],Stages[Probability],0)</f>
        <v/>
      </c>
      <c r="I43" s="27">
        <f>Deals[[#This Row],[Deal Value]]*Deals[[#This Row],[Probability]]</f>
        <v/>
      </c>
      <c r="J43" s="27">
        <f>IF(Deals[[#This Row],[Stage]]="Won",Deals[[#This Row],[Deal Value]],0)</f>
        <v/>
      </c>
      <c r="K43" s="28">
        <f>IF(OR(Deals[[#This Row],[Stage]]="Won",Deals[[#This Row],[Stage]]="Lost"),"Closed","Open")</f>
        <v/>
      </c>
    </row>
    <row r="44">
      <c r="A44" s="19" t="inlineStr">
        <is>
          <t>D-340</t>
        </is>
      </c>
      <c r="B44" s="25" t="n">
        <v>46235</v>
      </c>
      <c r="C44" s="19" t="inlineStr">
        <is>
          <t>Ravina</t>
        </is>
      </c>
      <c r="D44" s="19" t="inlineStr">
        <is>
          <t>Nashik</t>
        </is>
      </c>
      <c r="E44" s="19" t="inlineStr">
        <is>
          <t>Corporate Workshop</t>
        </is>
      </c>
      <c r="F44" s="19" t="inlineStr">
        <is>
          <t>Lost</t>
        </is>
      </c>
      <c r="G44" s="23" t="n">
        <v>147000</v>
      </c>
      <c r="H44" s="26">
        <f>_xlfn.XLOOKUP(Deals[[#This Row],[Stage]],Stages[Stage],Stages[Probability],0)</f>
        <v/>
      </c>
      <c r="I44" s="27">
        <f>Deals[[#This Row],[Deal Value]]*Deals[[#This Row],[Probability]]</f>
        <v/>
      </c>
      <c r="J44" s="27">
        <f>IF(Deals[[#This Row],[Stage]]="Won",Deals[[#This Row],[Deal Value]],0)</f>
        <v/>
      </c>
      <c r="K44" s="28">
        <f>IF(OR(Deals[[#This Row],[Stage]]="Won",Deals[[#This Row],[Stage]]="Lost"),"Closed","Open")</f>
        <v/>
      </c>
    </row>
    <row r="45">
      <c r="A45" s="19" t="inlineStr">
        <is>
          <t>D-341</t>
        </is>
      </c>
      <c r="B45" s="25" t="n">
        <v>46222</v>
      </c>
      <c r="C45" s="19" t="inlineStr">
        <is>
          <t>Raja</t>
        </is>
      </c>
      <c r="D45" s="19" t="inlineStr">
        <is>
          <t>Kolhapur</t>
        </is>
      </c>
      <c r="E45" s="19" t="inlineStr">
        <is>
          <t>Data Analytics Course</t>
        </is>
      </c>
      <c r="F45" s="19" t="inlineStr">
        <is>
          <t>Qualified</t>
        </is>
      </c>
      <c r="G45" s="23" t="n">
        <v>75000</v>
      </c>
      <c r="H45" s="26">
        <f>_xlfn.XLOOKUP(Deals[[#This Row],[Stage]],Stages[Stage],Stages[Probability],0)</f>
        <v/>
      </c>
      <c r="I45" s="27">
        <f>Deals[[#This Row],[Deal Value]]*Deals[[#This Row],[Probability]]</f>
        <v/>
      </c>
      <c r="J45" s="27">
        <f>IF(Deals[[#This Row],[Stage]]="Won",Deals[[#This Row],[Deal Value]],0)</f>
        <v/>
      </c>
      <c r="K45" s="28">
        <f>IF(OR(Deals[[#This Row],[Stage]]="Won",Deals[[#This Row],[Stage]]="Lost"),"Closed","Open")</f>
        <v/>
      </c>
    </row>
    <row r="46">
      <c r="A46" s="19" t="inlineStr">
        <is>
          <t>D-342</t>
        </is>
      </c>
      <c r="B46" s="25" t="n">
        <v>46294</v>
      </c>
      <c r="C46" s="19" t="inlineStr">
        <is>
          <t>Amir</t>
        </is>
      </c>
      <c r="D46" s="19" t="inlineStr">
        <is>
          <t>Pune</t>
        </is>
      </c>
      <c r="E46" s="19" t="inlineStr">
        <is>
          <t>Data Analytics Course</t>
        </is>
      </c>
      <c r="F46" s="19" t="inlineStr">
        <is>
          <t>Won</t>
        </is>
      </c>
      <c r="G46" s="23" t="n">
        <v>309000</v>
      </c>
      <c r="H46" s="26">
        <f>_xlfn.XLOOKUP(Deals[[#This Row],[Stage]],Stages[Stage],Stages[Probability],0)</f>
        <v/>
      </c>
      <c r="I46" s="27">
        <f>Deals[[#This Row],[Deal Value]]*Deals[[#This Row],[Probability]]</f>
        <v/>
      </c>
      <c r="J46" s="27">
        <f>IF(Deals[[#This Row],[Stage]]="Won",Deals[[#This Row],[Deal Value]],0)</f>
        <v/>
      </c>
      <c r="K46" s="28">
        <f>IF(OR(Deals[[#This Row],[Stage]]="Won",Deals[[#This Row],[Stage]]="Lost"),"Closed","Open")</f>
        <v/>
      </c>
    </row>
    <row r="47">
      <c r="A47" s="19" t="inlineStr">
        <is>
          <t>D-343</t>
        </is>
      </c>
      <c r="B47" s="25" t="n">
        <v>46243</v>
      </c>
      <c r="C47" s="19" t="inlineStr">
        <is>
          <t>Raja</t>
        </is>
      </c>
      <c r="D47" s="19" t="inlineStr">
        <is>
          <t>Sambhaji Nagar</t>
        </is>
      </c>
      <c r="E47" s="19" t="inlineStr">
        <is>
          <t>Consulting</t>
        </is>
      </c>
      <c r="F47" s="19" t="inlineStr">
        <is>
          <t>Negotiation</t>
        </is>
      </c>
      <c r="G47" s="23" t="n">
        <v>161000</v>
      </c>
      <c r="H47" s="26">
        <f>_xlfn.XLOOKUP(Deals[[#This Row],[Stage]],Stages[Stage],Stages[Probability],0)</f>
        <v/>
      </c>
      <c r="I47" s="27">
        <f>Deals[[#This Row],[Deal Value]]*Deals[[#This Row],[Probability]]</f>
        <v/>
      </c>
      <c r="J47" s="27">
        <f>IF(Deals[[#This Row],[Stage]]="Won",Deals[[#This Row],[Deal Value]],0)</f>
        <v/>
      </c>
      <c r="K47" s="28">
        <f>IF(OR(Deals[[#This Row],[Stage]]="Won",Deals[[#This Row],[Stage]]="Lost"),"Closed","Open")</f>
        <v/>
      </c>
    </row>
    <row r="48">
      <c r="A48" s="19" t="inlineStr">
        <is>
          <t>D-344</t>
        </is>
      </c>
      <c r="B48" s="25" t="n">
        <v>46253</v>
      </c>
      <c r="C48" s="19" t="inlineStr">
        <is>
          <t>Zoya</t>
        </is>
      </c>
      <c r="D48" s="19" t="inlineStr">
        <is>
          <t>Nagpur</t>
        </is>
      </c>
      <c r="E48" s="19" t="inlineStr">
        <is>
          <t>Power BI Training</t>
        </is>
      </c>
      <c r="F48" s="19" t="inlineStr">
        <is>
          <t>Qualified</t>
        </is>
      </c>
      <c r="G48" s="23" t="n">
        <v>316000</v>
      </c>
      <c r="H48" s="26">
        <f>_xlfn.XLOOKUP(Deals[[#This Row],[Stage]],Stages[Stage],Stages[Probability],0)</f>
        <v/>
      </c>
      <c r="I48" s="27">
        <f>Deals[[#This Row],[Deal Value]]*Deals[[#This Row],[Probability]]</f>
        <v/>
      </c>
      <c r="J48" s="27">
        <f>IF(Deals[[#This Row],[Stage]]="Won",Deals[[#This Row],[Deal Value]],0)</f>
        <v/>
      </c>
      <c r="K48" s="28">
        <f>IF(OR(Deals[[#This Row],[Stage]]="Won",Deals[[#This Row],[Stage]]="Lost"),"Closed","Open")</f>
        <v/>
      </c>
    </row>
    <row r="49">
      <c r="A49" s="19" t="inlineStr">
        <is>
          <t>D-345</t>
        </is>
      </c>
      <c r="B49" s="25" t="n">
        <v>46256</v>
      </c>
      <c r="C49" s="19" t="inlineStr">
        <is>
          <t>Shahrukh</t>
        </is>
      </c>
      <c r="D49" s="19" t="inlineStr">
        <is>
          <t>Kolhapur</t>
        </is>
      </c>
      <c r="E49" s="19" t="inlineStr">
        <is>
          <t>Power BI Training</t>
        </is>
      </c>
      <c r="F49" s="19" t="inlineStr">
        <is>
          <t>Lost</t>
        </is>
      </c>
      <c r="G49" s="23" t="n">
        <v>151000</v>
      </c>
      <c r="H49" s="26">
        <f>_xlfn.XLOOKUP(Deals[[#This Row],[Stage]],Stages[Stage],Stages[Probability],0)</f>
        <v/>
      </c>
      <c r="I49" s="27">
        <f>Deals[[#This Row],[Deal Value]]*Deals[[#This Row],[Probability]]</f>
        <v/>
      </c>
      <c r="J49" s="27">
        <f>IF(Deals[[#This Row],[Stage]]="Won",Deals[[#This Row],[Deal Value]],0)</f>
        <v/>
      </c>
      <c r="K49" s="28">
        <f>IF(OR(Deals[[#This Row],[Stage]]="Won",Deals[[#This Row],[Stage]]="Lost"),"Closed","Open")</f>
        <v/>
      </c>
    </row>
    <row r="50">
      <c r="A50" s="19" t="inlineStr">
        <is>
          <t>D-346</t>
        </is>
      </c>
      <c r="B50" s="25" t="n">
        <v>46256</v>
      </c>
      <c r="C50" s="19" t="inlineStr">
        <is>
          <t>Raja</t>
        </is>
      </c>
      <c r="D50" s="19" t="inlineStr">
        <is>
          <t>Nashik</t>
        </is>
      </c>
      <c r="E50" s="19" t="inlineStr">
        <is>
          <t>Data Analytics Course</t>
        </is>
      </c>
      <c r="F50" s="19" t="inlineStr">
        <is>
          <t>Lead</t>
        </is>
      </c>
      <c r="G50" s="23" t="n">
        <v>82000</v>
      </c>
      <c r="H50" s="26">
        <f>_xlfn.XLOOKUP(Deals[[#This Row],[Stage]],Stages[Stage],Stages[Probability],0)</f>
        <v/>
      </c>
      <c r="I50" s="27">
        <f>Deals[[#This Row],[Deal Value]]*Deals[[#This Row],[Probability]]</f>
        <v/>
      </c>
      <c r="J50" s="27">
        <f>IF(Deals[[#This Row],[Stage]]="Won",Deals[[#This Row],[Deal Value]],0)</f>
        <v/>
      </c>
      <c r="K50" s="28">
        <f>IF(OR(Deals[[#This Row],[Stage]]="Won",Deals[[#This Row],[Stage]]="Lost"),"Closed","Open")</f>
        <v/>
      </c>
    </row>
    <row r="51">
      <c r="A51" s="19" t="inlineStr">
        <is>
          <t>D-347</t>
        </is>
      </c>
      <c r="B51" s="25" t="n">
        <v>46211</v>
      </c>
      <c r="C51" s="19" t="inlineStr">
        <is>
          <t>Salman</t>
        </is>
      </c>
      <c r="D51" s="19" t="inlineStr">
        <is>
          <t>Solapur</t>
        </is>
      </c>
      <c r="E51" s="19" t="inlineStr">
        <is>
          <t>Corporate Workshop</t>
        </is>
      </c>
      <c r="F51" s="19" t="inlineStr">
        <is>
          <t>Won</t>
        </is>
      </c>
      <c r="G51" s="23" t="n">
        <v>249000</v>
      </c>
      <c r="H51" s="26">
        <f>_xlfn.XLOOKUP(Deals[[#This Row],[Stage]],Stages[Stage],Stages[Probability],0)</f>
        <v/>
      </c>
      <c r="I51" s="27">
        <f>Deals[[#This Row],[Deal Value]]*Deals[[#This Row],[Probability]]</f>
        <v/>
      </c>
      <c r="J51" s="27">
        <f>IF(Deals[[#This Row],[Stage]]="Won",Deals[[#This Row],[Deal Value]],0)</f>
        <v/>
      </c>
      <c r="K51" s="28">
        <f>IF(OR(Deals[[#This Row],[Stage]]="Won",Deals[[#This Row],[Stage]]="Lost"),"Closed","Open")</f>
        <v/>
      </c>
    </row>
    <row r="52">
      <c r="A52" s="19" t="inlineStr">
        <is>
          <t>D-348</t>
        </is>
      </c>
      <c r="B52" s="25" t="n">
        <v>46210</v>
      </c>
      <c r="C52" s="19" t="inlineStr">
        <is>
          <t>Salman</t>
        </is>
      </c>
      <c r="D52" s="19" t="inlineStr">
        <is>
          <t>Nashik</t>
        </is>
      </c>
      <c r="E52" s="19" t="inlineStr">
        <is>
          <t>Excel Training</t>
        </is>
      </c>
      <c r="F52" s="19" t="inlineStr">
        <is>
          <t>Lead</t>
        </is>
      </c>
      <c r="G52" s="23" t="n">
        <v>239000</v>
      </c>
      <c r="H52" s="26">
        <f>_xlfn.XLOOKUP(Deals[[#This Row],[Stage]],Stages[Stage],Stages[Probability],0)</f>
        <v/>
      </c>
      <c r="I52" s="27">
        <f>Deals[[#This Row],[Deal Value]]*Deals[[#This Row],[Probability]]</f>
        <v/>
      </c>
      <c r="J52" s="27">
        <f>IF(Deals[[#This Row],[Stage]]="Won",Deals[[#This Row],[Deal Value]],0)</f>
        <v/>
      </c>
      <c r="K52" s="28">
        <f>IF(OR(Deals[[#This Row],[Stage]]="Won",Deals[[#This Row],[Stage]]="Lost"),"Closed","Open")</f>
        <v/>
      </c>
    </row>
    <row r="53">
      <c r="A53" s="19" t="inlineStr">
        <is>
          <t>D-349</t>
        </is>
      </c>
      <c r="B53" s="25" t="n">
        <v>46260</v>
      </c>
      <c r="C53" s="19" t="inlineStr">
        <is>
          <t>Ravina</t>
        </is>
      </c>
      <c r="D53" s="19" t="inlineStr">
        <is>
          <t>Solapur</t>
        </is>
      </c>
      <c r="E53" s="19" t="inlineStr">
        <is>
          <t>Excel Training</t>
        </is>
      </c>
      <c r="F53" s="19" t="inlineStr">
        <is>
          <t>Qualified</t>
        </is>
      </c>
      <c r="G53" s="23" t="n">
        <v>37000</v>
      </c>
      <c r="H53" s="26">
        <f>_xlfn.XLOOKUP(Deals[[#This Row],[Stage]],Stages[Stage],Stages[Probability],0)</f>
        <v/>
      </c>
      <c r="I53" s="27">
        <f>Deals[[#This Row],[Deal Value]]*Deals[[#This Row],[Probability]]</f>
        <v/>
      </c>
      <c r="J53" s="27">
        <f>IF(Deals[[#This Row],[Stage]]="Won",Deals[[#This Row],[Deal Value]],0)</f>
        <v/>
      </c>
      <c r="K53" s="28">
        <f>IF(OR(Deals[[#This Row],[Stage]]="Won",Deals[[#This Row],[Stage]]="Lost"),"Closed","Open")</f>
        <v/>
      </c>
    </row>
    <row r="54">
      <c r="A54" s="19" t="inlineStr">
        <is>
          <t>D-350</t>
        </is>
      </c>
      <c r="B54" s="25" t="n">
        <v>46264</v>
      </c>
      <c r="C54" s="19" t="inlineStr">
        <is>
          <t>Zoya</t>
        </is>
      </c>
      <c r="D54" s="19" t="inlineStr">
        <is>
          <t>Nashik</t>
        </is>
      </c>
      <c r="E54" s="19" t="inlineStr">
        <is>
          <t>Corporate Workshop</t>
        </is>
      </c>
      <c r="F54" s="19" t="inlineStr">
        <is>
          <t>Negotiation</t>
        </is>
      </c>
      <c r="G54" s="23" t="n">
        <v>276000</v>
      </c>
      <c r="H54" s="26">
        <f>_xlfn.XLOOKUP(Deals[[#This Row],[Stage]],Stages[Stage],Stages[Probability],0)</f>
        <v/>
      </c>
      <c r="I54" s="27">
        <f>Deals[[#This Row],[Deal Value]]*Deals[[#This Row],[Probability]]</f>
        <v/>
      </c>
      <c r="J54" s="27">
        <f>IF(Deals[[#This Row],[Stage]]="Won",Deals[[#This Row],[Deal Value]],0)</f>
        <v/>
      </c>
      <c r="K54" s="28">
        <f>IF(OR(Deals[[#This Row],[Stage]]="Won",Deals[[#This Row],[Stage]]="Lost"),"Closed","Open")</f>
        <v/>
      </c>
    </row>
    <row r="55">
      <c r="A55" s="19" t="inlineStr">
        <is>
          <t>D-351</t>
        </is>
      </c>
      <c r="B55" s="25" t="n">
        <v>46204</v>
      </c>
      <c r="C55" s="19" t="inlineStr">
        <is>
          <t>Raja</t>
        </is>
      </c>
      <c r="D55" s="19" t="inlineStr">
        <is>
          <t>Nagpur</t>
        </is>
      </c>
      <c r="E55" s="19" t="inlineStr">
        <is>
          <t>Data Analytics Course</t>
        </is>
      </c>
      <c r="F55" s="19" t="inlineStr">
        <is>
          <t>Won</t>
        </is>
      </c>
      <c r="G55" s="23" t="n">
        <v>148000</v>
      </c>
      <c r="H55" s="26">
        <f>_xlfn.XLOOKUP(Deals[[#This Row],[Stage]],Stages[Stage],Stages[Probability],0)</f>
        <v/>
      </c>
      <c r="I55" s="27">
        <f>Deals[[#This Row],[Deal Value]]*Deals[[#This Row],[Probability]]</f>
        <v/>
      </c>
      <c r="J55" s="27">
        <f>IF(Deals[[#This Row],[Stage]]="Won",Deals[[#This Row],[Deal Value]],0)</f>
        <v/>
      </c>
      <c r="K55" s="28">
        <f>IF(OR(Deals[[#This Row],[Stage]]="Won",Deals[[#This Row],[Stage]]="Lost"),"Closed","Open")</f>
        <v/>
      </c>
    </row>
    <row r="56">
      <c r="A56" s="19" t="inlineStr">
        <is>
          <t>D-352</t>
        </is>
      </c>
      <c r="B56" s="25" t="n">
        <v>46215</v>
      </c>
      <c r="C56" s="19" t="inlineStr">
        <is>
          <t>Zoya</t>
        </is>
      </c>
      <c r="D56" s="19" t="inlineStr">
        <is>
          <t>Nashik</t>
        </is>
      </c>
      <c r="E56" s="19" t="inlineStr">
        <is>
          <t>Excel Training</t>
        </is>
      </c>
      <c r="F56" s="19" t="inlineStr">
        <is>
          <t>Qualified</t>
        </is>
      </c>
      <c r="G56" s="23" t="n">
        <v>230000</v>
      </c>
      <c r="H56" s="26">
        <f>_xlfn.XLOOKUP(Deals[[#This Row],[Stage]],Stages[Stage],Stages[Probability],0)</f>
        <v/>
      </c>
      <c r="I56" s="27">
        <f>Deals[[#This Row],[Deal Value]]*Deals[[#This Row],[Probability]]</f>
        <v/>
      </c>
      <c r="J56" s="27">
        <f>IF(Deals[[#This Row],[Stage]]="Won",Deals[[#This Row],[Deal Value]],0)</f>
        <v/>
      </c>
      <c r="K56" s="28">
        <f>IF(OR(Deals[[#This Row],[Stage]]="Won",Deals[[#This Row],[Stage]]="Lost"),"Closed","Open")</f>
        <v/>
      </c>
    </row>
    <row r="57">
      <c r="A57" s="19" t="inlineStr">
        <is>
          <t>D-353</t>
        </is>
      </c>
      <c r="B57" s="25" t="n">
        <v>46245</v>
      </c>
      <c r="C57" s="19" t="inlineStr">
        <is>
          <t>Ravina</t>
        </is>
      </c>
      <c r="D57" s="19" t="inlineStr">
        <is>
          <t>Sambhaji Nagar</t>
        </is>
      </c>
      <c r="E57" s="19" t="inlineStr">
        <is>
          <t>Power BI Training</t>
        </is>
      </c>
      <c r="F57" s="19" t="inlineStr">
        <is>
          <t>Lost</t>
        </is>
      </c>
      <c r="G57" s="23" t="n">
        <v>244000</v>
      </c>
      <c r="H57" s="26">
        <f>_xlfn.XLOOKUP(Deals[[#This Row],[Stage]],Stages[Stage],Stages[Probability],0)</f>
        <v/>
      </c>
      <c r="I57" s="27">
        <f>Deals[[#This Row],[Deal Value]]*Deals[[#This Row],[Probability]]</f>
        <v/>
      </c>
      <c r="J57" s="27">
        <f>IF(Deals[[#This Row],[Stage]]="Won",Deals[[#This Row],[Deal Value]],0)</f>
        <v/>
      </c>
      <c r="K57" s="28">
        <f>IF(OR(Deals[[#This Row],[Stage]]="Won",Deals[[#This Row],[Stage]]="Lost"),"Closed","Open")</f>
        <v/>
      </c>
    </row>
    <row r="58">
      <c r="A58" s="19" t="inlineStr">
        <is>
          <t>D-354</t>
        </is>
      </c>
      <c r="B58" s="25" t="n">
        <v>46211</v>
      </c>
      <c r="C58" s="19" t="inlineStr">
        <is>
          <t>Raja</t>
        </is>
      </c>
      <c r="D58" s="19" t="inlineStr">
        <is>
          <t>Sambhaji Nagar</t>
        </is>
      </c>
      <c r="E58" s="19" t="inlineStr">
        <is>
          <t>Excel Training</t>
        </is>
      </c>
      <c r="F58" s="19" t="inlineStr">
        <is>
          <t>Qualified</t>
        </is>
      </c>
      <c r="G58" s="23" t="n">
        <v>241000</v>
      </c>
      <c r="H58" s="26">
        <f>_xlfn.XLOOKUP(Deals[[#This Row],[Stage]],Stages[Stage],Stages[Probability],0)</f>
        <v/>
      </c>
      <c r="I58" s="27">
        <f>Deals[[#This Row],[Deal Value]]*Deals[[#This Row],[Probability]]</f>
        <v/>
      </c>
      <c r="J58" s="27">
        <f>IF(Deals[[#This Row],[Stage]]="Won",Deals[[#This Row],[Deal Value]],0)</f>
        <v/>
      </c>
      <c r="K58" s="28">
        <f>IF(OR(Deals[[#This Row],[Stage]]="Won",Deals[[#This Row],[Stage]]="Lost"),"Closed","Open")</f>
        <v/>
      </c>
    </row>
    <row r="59">
      <c r="A59" s="19" t="inlineStr">
        <is>
          <t>D-355</t>
        </is>
      </c>
      <c r="B59" s="25" t="n">
        <v>46255</v>
      </c>
      <c r="C59" s="19" t="inlineStr">
        <is>
          <t>Amir</t>
        </is>
      </c>
      <c r="D59" s="19" t="inlineStr">
        <is>
          <t>Nagpur</t>
        </is>
      </c>
      <c r="E59" s="19" t="inlineStr">
        <is>
          <t>Consulting</t>
        </is>
      </c>
      <c r="F59" s="19" t="inlineStr">
        <is>
          <t>Proposal</t>
        </is>
      </c>
      <c r="G59" s="23" t="n">
        <v>192000</v>
      </c>
      <c r="H59" s="26">
        <f>_xlfn.XLOOKUP(Deals[[#This Row],[Stage]],Stages[Stage],Stages[Probability],0)</f>
        <v/>
      </c>
      <c r="I59" s="27">
        <f>Deals[[#This Row],[Deal Value]]*Deals[[#This Row],[Probability]]</f>
        <v/>
      </c>
      <c r="J59" s="27">
        <f>IF(Deals[[#This Row],[Stage]]="Won",Deals[[#This Row],[Deal Value]],0)</f>
        <v/>
      </c>
      <c r="K59" s="28">
        <f>IF(OR(Deals[[#This Row],[Stage]]="Won",Deals[[#This Row],[Stage]]="Lost"),"Closed","Open")</f>
        <v/>
      </c>
    </row>
    <row r="60">
      <c r="A60" s="19" t="inlineStr">
        <is>
          <t>D-356</t>
        </is>
      </c>
      <c r="B60" s="25" t="n">
        <v>46275</v>
      </c>
      <c r="C60" s="19" t="inlineStr">
        <is>
          <t>Salman</t>
        </is>
      </c>
      <c r="D60" s="19" t="inlineStr">
        <is>
          <t>Pune</t>
        </is>
      </c>
      <c r="E60" s="19" t="inlineStr">
        <is>
          <t>Corporate Workshop</t>
        </is>
      </c>
      <c r="F60" s="19" t="inlineStr">
        <is>
          <t>Proposal</t>
        </is>
      </c>
      <c r="G60" s="23" t="n">
        <v>54000</v>
      </c>
      <c r="H60" s="26">
        <f>_xlfn.XLOOKUP(Deals[[#This Row],[Stage]],Stages[Stage],Stages[Probability],0)</f>
        <v/>
      </c>
      <c r="I60" s="27">
        <f>Deals[[#This Row],[Deal Value]]*Deals[[#This Row],[Probability]]</f>
        <v/>
      </c>
      <c r="J60" s="27">
        <f>IF(Deals[[#This Row],[Stage]]="Won",Deals[[#This Row],[Deal Value]],0)</f>
        <v/>
      </c>
      <c r="K60" s="28">
        <f>IF(OR(Deals[[#This Row],[Stage]]="Won",Deals[[#This Row],[Stage]]="Lost"),"Closed","Open")</f>
        <v/>
      </c>
    </row>
    <row r="61">
      <c r="A61" s="21" t="n"/>
      <c r="B61" s="29" t="n"/>
      <c r="C61" s="21" t="n"/>
      <c r="D61" s="21" t="n"/>
      <c r="E61" s="21" t="n"/>
      <c r="F61" s="21" t="n"/>
      <c r="G61" s="24" t="n"/>
    </row>
    <row r="62">
      <c r="A62" s="21" t="n"/>
      <c r="B62" s="29" t="n"/>
      <c r="C62" s="21" t="n"/>
      <c r="D62" s="21" t="n"/>
      <c r="E62" s="21" t="n"/>
      <c r="F62" s="21" t="n"/>
      <c r="G62" s="24" t="n"/>
    </row>
    <row r="63">
      <c r="A63" s="21" t="n"/>
      <c r="B63" s="29" t="n"/>
      <c r="C63" s="21" t="n"/>
      <c r="D63" s="21" t="n"/>
      <c r="E63" s="21" t="n"/>
      <c r="F63" s="21" t="n"/>
      <c r="G63" s="24" t="n"/>
    </row>
    <row r="64">
      <c r="A64" s="21" t="n"/>
      <c r="B64" s="29" t="n"/>
      <c r="C64" s="21" t="n"/>
      <c r="D64" s="21" t="n"/>
      <c r="E64" s="21" t="n"/>
      <c r="F64" s="21" t="n"/>
      <c r="G64" s="24" t="n"/>
    </row>
    <row r="65">
      <c r="A65" s="21" t="n"/>
      <c r="B65" s="29" t="n"/>
      <c r="C65" s="21" t="n"/>
      <c r="D65" s="21" t="n"/>
      <c r="E65" s="21" t="n"/>
      <c r="F65" s="21" t="n"/>
      <c r="G65" s="24" t="n"/>
    </row>
    <row r="66">
      <c r="A66" s="21" t="n"/>
      <c r="B66" s="29" t="n"/>
      <c r="C66" s="21" t="n"/>
      <c r="D66" s="21" t="n"/>
      <c r="E66" s="21" t="n"/>
      <c r="F66" s="21" t="n"/>
      <c r="G66" s="24" t="n"/>
    </row>
    <row r="67">
      <c r="A67" s="21" t="n"/>
      <c r="B67" s="29" t="n"/>
      <c r="C67" s="21" t="n"/>
      <c r="D67" s="21" t="n"/>
      <c r="E67" s="21" t="n"/>
      <c r="F67" s="21" t="n"/>
      <c r="G67" s="24" t="n"/>
    </row>
    <row r="68">
      <c r="A68" s="21" t="n"/>
      <c r="B68" s="29" t="n"/>
      <c r="C68" s="21" t="n"/>
      <c r="D68" s="21" t="n"/>
      <c r="E68" s="21" t="n"/>
      <c r="F68" s="21" t="n"/>
      <c r="G68" s="24" t="n"/>
    </row>
    <row r="69">
      <c r="A69" s="21" t="n"/>
      <c r="B69" s="29" t="n"/>
      <c r="C69" s="21" t="n"/>
      <c r="D69" s="21" t="n"/>
      <c r="E69" s="21" t="n"/>
      <c r="F69" s="21" t="n"/>
      <c r="G69" s="24" t="n"/>
    </row>
    <row r="70">
      <c r="A70" s="21" t="n"/>
      <c r="B70" s="29" t="n"/>
      <c r="C70" s="21" t="n"/>
      <c r="D70" s="21" t="n"/>
      <c r="E70" s="21" t="n"/>
      <c r="F70" s="21" t="n"/>
      <c r="G70" s="24" t="n"/>
    </row>
    <row r="71">
      <c r="A71" s="21" t="n"/>
      <c r="B71" s="29" t="n"/>
      <c r="C71" s="21" t="n"/>
      <c r="D71" s="21" t="n"/>
      <c r="E71" s="21" t="n"/>
      <c r="F71" s="21" t="n"/>
      <c r="G71" s="24" t="n"/>
    </row>
    <row r="72">
      <c r="A72" s="21" t="n"/>
      <c r="B72" s="29" t="n"/>
      <c r="C72" s="21" t="n"/>
      <c r="D72" s="21" t="n"/>
      <c r="E72" s="21" t="n"/>
      <c r="F72" s="21" t="n"/>
      <c r="G72" s="24" t="n"/>
    </row>
    <row r="73">
      <c r="A73" s="21" t="n"/>
      <c r="B73" s="29" t="n"/>
      <c r="C73" s="21" t="n"/>
      <c r="D73" s="21" t="n"/>
      <c r="E73" s="21" t="n"/>
      <c r="F73" s="21" t="n"/>
      <c r="G73" s="24" t="n"/>
    </row>
    <row r="74">
      <c r="A74" s="21" t="n"/>
      <c r="B74" s="29" t="n"/>
      <c r="C74" s="21" t="n"/>
      <c r="D74" s="21" t="n"/>
      <c r="E74" s="21" t="n"/>
      <c r="F74" s="21" t="n"/>
      <c r="G74" s="24" t="n"/>
    </row>
    <row r="75">
      <c r="A75" s="21" t="n"/>
      <c r="B75" s="29" t="n"/>
      <c r="C75" s="21" t="n"/>
      <c r="D75" s="21" t="n"/>
      <c r="E75" s="21" t="n"/>
      <c r="F75" s="21" t="n"/>
      <c r="G75" s="24" t="n"/>
    </row>
    <row r="76">
      <c r="A76" s="21" t="n"/>
      <c r="B76" s="29" t="n"/>
      <c r="C76" s="21" t="n"/>
      <c r="D76" s="21" t="n"/>
      <c r="E76" s="21" t="n"/>
      <c r="F76" s="21" t="n"/>
      <c r="G76" s="24" t="n"/>
    </row>
    <row r="77">
      <c r="A77" s="21" t="n"/>
      <c r="B77" s="29" t="n"/>
      <c r="C77" s="21" t="n"/>
      <c r="D77" s="21" t="n"/>
      <c r="E77" s="21" t="n"/>
      <c r="F77" s="21" t="n"/>
      <c r="G77" s="24" t="n"/>
    </row>
    <row r="78">
      <c r="A78" s="21" t="n"/>
      <c r="B78" s="29" t="n"/>
      <c r="C78" s="21" t="n"/>
      <c r="D78" s="21" t="n"/>
      <c r="E78" s="21" t="n"/>
      <c r="F78" s="21" t="n"/>
      <c r="G78" s="24" t="n"/>
    </row>
    <row r="79">
      <c r="A79" s="21" t="n"/>
      <c r="B79" s="29" t="n"/>
      <c r="C79" s="21" t="n"/>
      <c r="D79" s="21" t="n"/>
      <c r="E79" s="21" t="n"/>
      <c r="F79" s="21" t="n"/>
      <c r="G79" s="24" t="n"/>
    </row>
    <row r="80">
      <c r="A80" s="21" t="n"/>
      <c r="B80" s="29" t="n"/>
      <c r="C80" s="21" t="n"/>
      <c r="D80" s="21" t="n"/>
      <c r="E80" s="21" t="n"/>
      <c r="F80" s="21" t="n"/>
      <c r="G80" s="24" t="n"/>
    </row>
    <row r="81">
      <c r="A81" s="21" t="n"/>
      <c r="B81" s="29" t="n"/>
      <c r="C81" s="21" t="n"/>
      <c r="D81" s="21" t="n"/>
      <c r="E81" s="21" t="n"/>
      <c r="F81" s="21" t="n"/>
      <c r="G81" s="24" t="n"/>
    </row>
    <row r="82">
      <c r="A82" s="21" t="n"/>
      <c r="B82" s="29" t="n"/>
      <c r="C82" s="21" t="n"/>
      <c r="D82" s="21" t="n"/>
      <c r="E82" s="21" t="n"/>
      <c r="F82" s="21" t="n"/>
      <c r="G82" s="24" t="n"/>
    </row>
    <row r="83">
      <c r="A83" s="21" t="n"/>
      <c r="B83" s="29" t="n"/>
      <c r="C83" s="21" t="n"/>
      <c r="D83" s="21" t="n"/>
      <c r="E83" s="21" t="n"/>
      <c r="F83" s="21" t="n"/>
      <c r="G83" s="24" t="n"/>
    </row>
    <row r="84">
      <c r="A84" s="21" t="n"/>
      <c r="B84" s="29" t="n"/>
      <c r="C84" s="21" t="n"/>
      <c r="D84" s="21" t="n"/>
      <c r="E84" s="21" t="n"/>
      <c r="F84" s="21" t="n"/>
      <c r="G84" s="24" t="n"/>
    </row>
    <row r="85">
      <c r="A85" s="21" t="n"/>
      <c r="B85" s="29" t="n"/>
      <c r="C85" s="21" t="n"/>
      <c r="D85" s="21" t="n"/>
      <c r="E85" s="21" t="n"/>
      <c r="F85" s="21" t="n"/>
      <c r="G85" s="24" t="n"/>
    </row>
    <row r="86">
      <c r="A86" s="21" t="n"/>
      <c r="B86" s="29" t="n"/>
      <c r="C86" s="21" t="n"/>
      <c r="D86" s="21" t="n"/>
      <c r="E86" s="21" t="n"/>
      <c r="F86" s="21" t="n"/>
      <c r="G86" s="24" t="n"/>
    </row>
    <row r="87">
      <c r="A87" s="21" t="n"/>
      <c r="B87" s="29" t="n"/>
      <c r="C87" s="21" t="n"/>
      <c r="D87" s="21" t="n"/>
      <c r="E87" s="21" t="n"/>
      <c r="F87" s="21" t="n"/>
      <c r="G87" s="24" t="n"/>
    </row>
    <row r="88">
      <c r="A88" s="21" t="n"/>
      <c r="B88" s="29" t="n"/>
      <c r="C88" s="21" t="n"/>
      <c r="D88" s="21" t="n"/>
      <c r="E88" s="21" t="n"/>
      <c r="F88" s="21" t="n"/>
      <c r="G88" s="24" t="n"/>
    </row>
    <row r="89">
      <c r="A89" s="21" t="n"/>
      <c r="B89" s="29" t="n"/>
      <c r="C89" s="21" t="n"/>
      <c r="D89" s="21" t="n"/>
      <c r="E89" s="21" t="n"/>
      <c r="F89" s="21" t="n"/>
      <c r="G89" s="24" t="n"/>
    </row>
    <row r="90">
      <c r="A90" s="21" t="n"/>
      <c r="B90" s="29" t="n"/>
      <c r="C90" s="21" t="n"/>
      <c r="D90" s="21" t="n"/>
      <c r="E90" s="21" t="n"/>
      <c r="F90" s="21" t="n"/>
      <c r="G90" s="24" t="n"/>
    </row>
    <row r="91">
      <c r="A91" s="21" t="n"/>
      <c r="B91" s="29" t="n"/>
      <c r="C91" s="21" t="n"/>
      <c r="D91" s="21" t="n"/>
      <c r="E91" s="21" t="n"/>
      <c r="F91" s="21" t="n"/>
      <c r="G91" s="24" t="n"/>
    </row>
    <row r="92">
      <c r="A92" s="21" t="n"/>
      <c r="B92" s="29" t="n"/>
      <c r="C92" s="21" t="n"/>
      <c r="D92" s="21" t="n"/>
      <c r="E92" s="21" t="n"/>
      <c r="F92" s="21" t="n"/>
      <c r="G92" s="24" t="n"/>
    </row>
    <row r="93">
      <c r="A93" s="21" t="n"/>
      <c r="B93" s="29" t="n"/>
      <c r="C93" s="21" t="n"/>
      <c r="D93" s="21" t="n"/>
      <c r="E93" s="21" t="n"/>
      <c r="F93" s="21" t="n"/>
      <c r="G93" s="24" t="n"/>
    </row>
    <row r="94">
      <c r="A94" s="21" t="n"/>
      <c r="B94" s="29" t="n"/>
      <c r="C94" s="21" t="n"/>
      <c r="D94" s="21" t="n"/>
      <c r="E94" s="21" t="n"/>
      <c r="F94" s="21" t="n"/>
      <c r="G94" s="24" t="n"/>
    </row>
    <row r="95">
      <c r="A95" s="21" t="n"/>
      <c r="B95" s="29" t="n"/>
      <c r="C95" s="21" t="n"/>
      <c r="D95" s="21" t="n"/>
      <c r="E95" s="21" t="n"/>
      <c r="F95" s="21" t="n"/>
      <c r="G95" s="24" t="n"/>
    </row>
    <row r="96">
      <c r="A96" s="21" t="n"/>
      <c r="B96" s="29" t="n"/>
      <c r="C96" s="21" t="n"/>
      <c r="D96" s="21" t="n"/>
      <c r="E96" s="21" t="n"/>
      <c r="F96" s="21" t="n"/>
      <c r="G96" s="24" t="n"/>
    </row>
    <row r="97">
      <c r="A97" s="21" t="n"/>
      <c r="B97" s="29" t="n"/>
      <c r="C97" s="21" t="n"/>
      <c r="D97" s="21" t="n"/>
      <c r="E97" s="21" t="n"/>
      <c r="F97" s="21" t="n"/>
      <c r="G97" s="24" t="n"/>
    </row>
    <row r="98">
      <c r="A98" s="21" t="n"/>
      <c r="B98" s="29" t="n"/>
      <c r="C98" s="21" t="n"/>
      <c r="D98" s="21" t="n"/>
      <c r="E98" s="21" t="n"/>
      <c r="F98" s="21" t="n"/>
      <c r="G98" s="24" t="n"/>
    </row>
    <row r="99">
      <c r="A99" s="21" t="n"/>
      <c r="B99" s="29" t="n"/>
      <c r="C99" s="21" t="n"/>
      <c r="D99" s="21" t="n"/>
      <c r="E99" s="21" t="n"/>
      <c r="F99" s="21" t="n"/>
      <c r="G99" s="24" t="n"/>
    </row>
    <row r="100">
      <c r="A100" s="21" t="n"/>
      <c r="B100" s="29" t="n"/>
      <c r="C100" s="21" t="n"/>
      <c r="D100" s="21" t="n"/>
      <c r="E100" s="21" t="n"/>
      <c r="F100" s="21" t="n"/>
      <c r="G100" s="24" t="n"/>
    </row>
    <row r="101">
      <c r="A101" s="21" t="n"/>
      <c r="B101" s="29" t="n"/>
      <c r="C101" s="21" t="n"/>
      <c r="D101" s="21" t="n"/>
      <c r="E101" s="21" t="n"/>
      <c r="F101" s="21" t="n"/>
      <c r="G101" s="24" t="n"/>
    </row>
    <row r="102">
      <c r="A102" s="21" t="n"/>
      <c r="B102" s="29" t="n"/>
      <c r="C102" s="21" t="n"/>
      <c r="D102" s="21" t="n"/>
      <c r="E102" s="21" t="n"/>
      <c r="F102" s="21" t="n"/>
      <c r="G102" s="24" t="n"/>
    </row>
    <row r="103">
      <c r="A103" s="21" t="n"/>
      <c r="B103" s="29" t="n"/>
      <c r="C103" s="21" t="n"/>
      <c r="D103" s="21" t="n"/>
      <c r="E103" s="21" t="n"/>
      <c r="F103" s="21" t="n"/>
      <c r="G103" s="24" t="n"/>
    </row>
    <row r="104">
      <c r="A104" s="21" t="n"/>
      <c r="B104" s="29" t="n"/>
      <c r="C104" s="21" t="n"/>
      <c r="D104" s="21" t="n"/>
      <c r="E104" s="21" t="n"/>
      <c r="F104" s="21" t="n"/>
      <c r="G104" s="24" t="n"/>
    </row>
    <row r="105">
      <c r="A105" s="21" t="n"/>
      <c r="B105" s="29" t="n"/>
      <c r="C105" s="21" t="n"/>
      <c r="D105" s="21" t="n"/>
      <c r="E105" s="21" t="n"/>
      <c r="F105" s="21" t="n"/>
      <c r="G105" s="24" t="n"/>
    </row>
    <row r="106">
      <c r="A106" s="21" t="n"/>
      <c r="B106" s="29" t="n"/>
      <c r="C106" s="21" t="n"/>
      <c r="D106" s="21" t="n"/>
      <c r="E106" s="21" t="n"/>
      <c r="F106" s="21" t="n"/>
      <c r="G106" s="24" t="n"/>
    </row>
    <row r="107">
      <c r="A107" s="21" t="n"/>
      <c r="B107" s="29" t="n"/>
      <c r="C107" s="21" t="n"/>
      <c r="D107" s="21" t="n"/>
      <c r="E107" s="21" t="n"/>
      <c r="F107" s="21" t="n"/>
      <c r="G107" s="24" t="n"/>
    </row>
    <row r="108">
      <c r="A108" s="21" t="n"/>
      <c r="B108" s="29" t="n"/>
      <c r="C108" s="21" t="n"/>
      <c r="D108" s="21" t="n"/>
      <c r="E108" s="21" t="n"/>
      <c r="F108" s="21" t="n"/>
      <c r="G108" s="24" t="n"/>
    </row>
    <row r="109">
      <c r="A109" s="21" t="n"/>
      <c r="B109" s="29" t="n"/>
      <c r="C109" s="21" t="n"/>
      <c r="D109" s="21" t="n"/>
      <c r="E109" s="21" t="n"/>
      <c r="F109" s="21" t="n"/>
      <c r="G109" s="24" t="n"/>
    </row>
    <row r="110">
      <c r="A110" s="21" t="n"/>
      <c r="B110" s="29" t="n"/>
      <c r="C110" s="21" t="n"/>
      <c r="D110" s="21" t="n"/>
      <c r="E110" s="21" t="n"/>
      <c r="F110" s="21" t="n"/>
      <c r="G110" s="24" t="n"/>
    </row>
    <row r="111">
      <c r="A111" s="21" t="n"/>
      <c r="B111" s="29" t="n"/>
      <c r="C111" s="21" t="n"/>
      <c r="D111" s="21" t="n"/>
      <c r="E111" s="21" t="n"/>
      <c r="F111" s="21" t="n"/>
      <c r="G111" s="24" t="n"/>
    </row>
    <row r="112">
      <c r="A112" s="21" t="n"/>
      <c r="B112" s="29" t="n"/>
      <c r="C112" s="21" t="n"/>
      <c r="D112" s="21" t="n"/>
      <c r="E112" s="21" t="n"/>
      <c r="F112" s="21" t="n"/>
      <c r="G112" s="24" t="n"/>
    </row>
    <row r="113">
      <c r="A113" s="21" t="n"/>
      <c r="B113" s="29" t="n"/>
      <c r="C113" s="21" t="n"/>
      <c r="D113" s="21" t="n"/>
      <c r="E113" s="21" t="n"/>
      <c r="F113" s="21" t="n"/>
      <c r="G113" s="24" t="n"/>
    </row>
    <row r="114">
      <c r="A114" s="21" t="n"/>
      <c r="B114" s="29" t="n"/>
      <c r="C114" s="21" t="n"/>
      <c r="D114" s="21" t="n"/>
      <c r="E114" s="21" t="n"/>
      <c r="F114" s="21" t="n"/>
      <c r="G114" s="24" t="n"/>
    </row>
    <row r="115">
      <c r="A115" s="21" t="n"/>
      <c r="B115" s="29" t="n"/>
      <c r="C115" s="21" t="n"/>
      <c r="D115" s="21" t="n"/>
      <c r="E115" s="21" t="n"/>
      <c r="F115" s="21" t="n"/>
      <c r="G115" s="24" t="n"/>
    </row>
    <row r="116">
      <c r="A116" s="21" t="n"/>
      <c r="B116" s="29" t="n"/>
      <c r="C116" s="21" t="n"/>
      <c r="D116" s="21" t="n"/>
      <c r="E116" s="21" t="n"/>
      <c r="F116" s="21" t="n"/>
      <c r="G116" s="24" t="n"/>
    </row>
    <row r="117">
      <c r="A117" s="21" t="n"/>
      <c r="B117" s="29" t="n"/>
      <c r="C117" s="21" t="n"/>
      <c r="D117" s="21" t="n"/>
      <c r="E117" s="21" t="n"/>
      <c r="F117" s="21" t="n"/>
      <c r="G117" s="24" t="n"/>
    </row>
    <row r="118">
      <c r="A118" s="21" t="n"/>
      <c r="B118" s="29" t="n"/>
      <c r="C118" s="21" t="n"/>
      <c r="D118" s="21" t="n"/>
      <c r="E118" s="21" t="n"/>
      <c r="F118" s="21" t="n"/>
      <c r="G118" s="24" t="n"/>
    </row>
    <row r="119">
      <c r="A119" s="21" t="n"/>
      <c r="B119" s="29" t="n"/>
      <c r="C119" s="21" t="n"/>
      <c r="D119" s="21" t="n"/>
      <c r="E119" s="21" t="n"/>
      <c r="F119" s="21" t="n"/>
      <c r="G119" s="24" t="n"/>
    </row>
  </sheetData>
  <mergeCells count="2">
    <mergeCell ref="A2:K2"/>
    <mergeCell ref="A1:K1"/>
  </mergeCells>
  <conditionalFormatting sqref="A5:K360">
    <cfRule type="expression" priority="1" dxfId="0">
      <formula>$F5="Won"</formula>
    </cfRule>
    <cfRule type="expression" priority="2" dxfId="1">
      <formula>$F5="Lost"</formula>
    </cfRule>
  </conditionalFormatting>
  <dataValidations count="6">
    <dataValidation sqref="B5:B360" showDropDown="0" showInputMessage="0" showErrorMessage="1" allowBlank="1" errorTitle="Date needed" error="Type a date like 15-09-2026." type="date" operator="greaterThan">
      <formula1>36526</formula1>
    </dataValidation>
    <dataValidation sqref="C5:C360" showDropDown="0" showInputMessage="0" showErrorMessage="1" allowBlank="1" errorTitle="Pick from the list" error="Please pick a value from the drop-down list." type="list">
      <formula1>=Lists!$B$5:$B$20</formula1>
    </dataValidation>
    <dataValidation sqref="D5:D360" showDropDown="0" showInputMessage="0" showErrorMessage="1" allowBlank="1" errorTitle="Pick from the list" error="Please pick a value from the drop-down list." type="list">
      <formula1>=Lists!$A$5:$A$20</formula1>
    </dataValidation>
    <dataValidation sqref="E5:E360" showDropDown="0" showInputMessage="0" showErrorMessage="1" allowBlank="1" errorTitle="Pick from the list" error="Please pick a value from the drop-down list." type="list">
      <formula1>=Lists!$D$5:$D$19</formula1>
    </dataValidation>
    <dataValidation sqref="F5:F360" showDropDown="0" showInputMessage="0" showErrorMessage="1" allowBlank="1" errorTitle="Pick from the list" error="Please pick a value from the drop-down list." type="list">
      <formula1>=Lists!$C$5:$C$20</formula1>
    </dataValidation>
    <dataValidation sqref="G5:G360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4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Salesperson scorecard</t>
        </is>
      </c>
    </row>
    <row r="5" ht="30" customHeight="1">
      <c r="A5" s="18" t="inlineStr">
        <is>
          <t>Salesperson</t>
        </is>
      </c>
      <c r="B5" s="18" t="inlineStr">
        <is>
          <t>Deals</t>
        </is>
      </c>
      <c r="C5" s="18" t="inlineStr">
        <is>
          <t>Won Value</t>
        </is>
      </c>
      <c r="D5" s="18" t="inlineStr">
        <is>
          <t>Target</t>
        </is>
      </c>
      <c r="E5" s="18" t="inlineStr">
        <is>
          <t>Achievement %</t>
        </is>
      </c>
      <c r="F5" s="18" t="inlineStr">
        <is>
          <t>Commission</t>
        </is>
      </c>
      <c r="G5" s="18" t="inlineStr">
        <is>
          <t>Open Pipeline (weighted)</t>
        </is>
      </c>
    </row>
    <row r="6">
      <c r="A6" s="31">
        <f>Lists!$B$5</f>
        <v/>
      </c>
      <c r="B6" s="32">
        <f>COUNTIFS(Deals[Salesperson],$A6)</f>
        <v/>
      </c>
      <c r="C6" s="27">
        <f>SUMIFS(Deals[Won Value],Deals[Salesperson],$A6)</f>
        <v/>
      </c>
      <c r="D6" s="27">
        <f>_xlfn.XLOOKUP($A6,Targets[Salesperson],Targets[Quarter Target],0)</f>
        <v/>
      </c>
      <c r="E6" s="26">
        <f>IFERROR(C6/D6,0)</f>
        <v/>
      </c>
      <c r="F6" s="27">
        <f>ROUND(IF(E6&gt;=1,C6*CommHigh,C6*CommLow),0)</f>
        <v/>
      </c>
      <c r="G6" s="27">
        <f>SUMIFS(Deals[Weighted Value],Deals[Salesperson],$A6,Deals[Open or Closed],"Open")</f>
        <v/>
      </c>
    </row>
    <row r="7">
      <c r="A7" s="31">
        <f>Lists!$B$6</f>
        <v/>
      </c>
      <c r="B7" s="32">
        <f>COUNTIFS(Deals[Salesperson],$A7)</f>
        <v/>
      </c>
      <c r="C7" s="27">
        <f>SUMIFS(Deals[Won Value],Deals[Salesperson],$A7)</f>
        <v/>
      </c>
      <c r="D7" s="27">
        <f>_xlfn.XLOOKUP($A7,Targets[Salesperson],Targets[Quarter Target],0)</f>
        <v/>
      </c>
      <c r="E7" s="26">
        <f>IFERROR(C7/D7,0)</f>
        <v/>
      </c>
      <c r="F7" s="27">
        <f>ROUND(IF(E7&gt;=1,C7*CommHigh,C7*CommLow),0)</f>
        <v/>
      </c>
      <c r="G7" s="27">
        <f>SUMIFS(Deals[Weighted Value],Deals[Salesperson],$A7,Deals[Open or Closed],"Open")</f>
        <v/>
      </c>
    </row>
    <row r="8">
      <c r="A8" s="31">
        <f>Lists!$B$7</f>
        <v/>
      </c>
      <c r="B8" s="32">
        <f>COUNTIFS(Deals[Salesperson],$A8)</f>
        <v/>
      </c>
      <c r="C8" s="27">
        <f>SUMIFS(Deals[Won Value],Deals[Salesperson],$A8)</f>
        <v/>
      </c>
      <c r="D8" s="27">
        <f>_xlfn.XLOOKUP($A8,Targets[Salesperson],Targets[Quarter Target],0)</f>
        <v/>
      </c>
      <c r="E8" s="26">
        <f>IFERROR(C8/D8,0)</f>
        <v/>
      </c>
      <c r="F8" s="27">
        <f>ROUND(IF(E8&gt;=1,C8*CommHigh,C8*CommLow),0)</f>
        <v/>
      </c>
      <c r="G8" s="27">
        <f>SUMIFS(Deals[Weighted Value],Deals[Salesperson],$A8,Deals[Open or Closed],"Open")</f>
        <v/>
      </c>
    </row>
    <row r="9">
      <c r="A9" s="31">
        <f>Lists!$B$8</f>
        <v/>
      </c>
      <c r="B9" s="32">
        <f>COUNTIFS(Deals[Salesperson],$A9)</f>
        <v/>
      </c>
      <c r="C9" s="27">
        <f>SUMIFS(Deals[Won Value],Deals[Salesperson],$A9)</f>
        <v/>
      </c>
      <c r="D9" s="27">
        <f>_xlfn.XLOOKUP($A9,Targets[Salesperson],Targets[Quarter Target],0)</f>
        <v/>
      </c>
      <c r="E9" s="26">
        <f>IFERROR(C9/D9,0)</f>
        <v/>
      </c>
      <c r="F9" s="27">
        <f>ROUND(IF(E9&gt;=1,C9*CommHigh,C9*CommLow),0)</f>
        <v/>
      </c>
      <c r="G9" s="27">
        <f>SUMIFS(Deals[Weighted Value],Deals[Salesperson],$A9,Deals[Open or Closed],"Open")</f>
        <v/>
      </c>
    </row>
    <row r="10">
      <c r="A10" s="31">
        <f>Lists!$B$9</f>
        <v/>
      </c>
      <c r="B10" s="32">
        <f>COUNTIFS(Deals[Salesperson],$A10)</f>
        <v/>
      </c>
      <c r="C10" s="27">
        <f>SUMIFS(Deals[Won Value],Deals[Salesperson],$A10)</f>
        <v/>
      </c>
      <c r="D10" s="27">
        <f>_xlfn.XLOOKUP($A10,Targets[Salesperson],Targets[Quarter Target],0)</f>
        <v/>
      </c>
      <c r="E10" s="26">
        <f>IFERROR(C10/D10,0)</f>
        <v/>
      </c>
      <c r="F10" s="27">
        <f>ROUND(IF(E10&gt;=1,C10*CommHigh,C10*CommLow),0)</f>
        <v/>
      </c>
      <c r="G10" s="27">
        <f>SUMIFS(Deals[Weighted Value],Deals[Salesperson],$A10,Deals[Open or Closed],"Open")</f>
        <v/>
      </c>
    </row>
    <row r="11">
      <c r="A11" s="31">
        <f>Lists!$B$10</f>
        <v/>
      </c>
      <c r="B11" s="32">
        <f>COUNTIFS(Deals[Salesperson],$A11)</f>
        <v/>
      </c>
      <c r="C11" s="27">
        <f>SUMIFS(Deals[Won Value],Deals[Salesperson],$A11)</f>
        <v/>
      </c>
      <c r="D11" s="27">
        <f>_xlfn.XLOOKUP($A11,Targets[Salesperson],Targets[Quarter Target],0)</f>
        <v/>
      </c>
      <c r="E11" s="26">
        <f>IFERROR(C11/D11,0)</f>
        <v/>
      </c>
      <c r="F11" s="27">
        <f>ROUND(IF(E11&gt;=1,C11*CommHigh,C11*CommLow),0)</f>
        <v/>
      </c>
      <c r="G11" s="27">
        <f>SUMIFS(Deals[Weighted Value],Deals[Salesperson],$A11,Deals[Open or Closed],"Open")</f>
        <v/>
      </c>
    </row>
    <row r="12">
      <c r="A12" s="33" t="inlineStr">
        <is>
          <t>Total</t>
        </is>
      </c>
      <c r="B12" s="34">
        <f>COUNTA(Deals[Deal ID])</f>
        <v/>
      </c>
      <c r="C12" s="35">
        <f>SUM(Deals[Won Value])</f>
        <v/>
      </c>
      <c r="D12" s="35">
        <f>SUM(Targets[Quarter Target])</f>
        <v/>
      </c>
      <c r="E12" s="36">
        <f>IFERROR(C12/D12,0)</f>
        <v/>
      </c>
      <c r="F12" s="35">
        <f>SUM(F6:F11)</f>
        <v/>
      </c>
      <c r="G12" s="35">
        <f>SUMIFS(Deals[Weighted Value],Deals[Open or Closed],"Open")</f>
        <v/>
      </c>
    </row>
    <row r="15">
      <c r="A15" s="30" t="inlineStr">
        <is>
          <t>Pipeline by stage (funnel)</t>
        </is>
      </c>
    </row>
    <row r="16" ht="30" customHeight="1">
      <c r="A16" s="18" t="inlineStr">
        <is>
          <t>Stage</t>
        </is>
      </c>
      <c r="B16" s="18" t="inlineStr">
        <is>
          <t>Deals</t>
        </is>
      </c>
      <c r="C16" s="18" t="inlineStr">
        <is>
          <t>Deal Value</t>
        </is>
      </c>
    </row>
    <row r="17">
      <c r="A17" s="31">
        <f>Lists!$C$5</f>
        <v/>
      </c>
      <c r="B17" s="32">
        <f>COUNTIFS(Deals[Stage],$A17)</f>
        <v/>
      </c>
      <c r="C17" s="27">
        <f>SUMIFS(Deals[Deal Value],Deals[Stage],$A17)</f>
        <v/>
      </c>
    </row>
    <row r="18">
      <c r="A18" s="31">
        <f>Lists!$C$6</f>
        <v/>
      </c>
      <c r="B18" s="32">
        <f>COUNTIFS(Deals[Stage],$A18)</f>
        <v/>
      </c>
      <c r="C18" s="27">
        <f>SUMIFS(Deals[Deal Value],Deals[Stage],$A18)</f>
        <v/>
      </c>
    </row>
    <row r="19">
      <c r="A19" s="31">
        <f>Lists!$C$7</f>
        <v/>
      </c>
      <c r="B19" s="32">
        <f>COUNTIFS(Deals[Stage],$A19)</f>
        <v/>
      </c>
      <c r="C19" s="27">
        <f>SUMIFS(Deals[Deal Value],Deals[Stage],$A19)</f>
        <v/>
      </c>
    </row>
    <row r="20">
      <c r="A20" s="31">
        <f>Lists!$C$8</f>
        <v/>
      </c>
      <c r="B20" s="32">
        <f>COUNTIFS(Deals[Stage],$A20)</f>
        <v/>
      </c>
      <c r="C20" s="27">
        <f>SUMIFS(Deals[Deal Value],Deals[Stage],$A20)</f>
        <v/>
      </c>
    </row>
    <row r="21">
      <c r="A21" s="31">
        <f>Lists!$C$9</f>
        <v/>
      </c>
      <c r="B21" s="32">
        <f>COUNTIFS(Deals[Stage],$A21)</f>
        <v/>
      </c>
      <c r="C21" s="27">
        <f>SUMIFS(Deals[Deal Value],Deals[Stage],$A21)</f>
        <v/>
      </c>
    </row>
    <row r="22">
      <c r="A22" s="31">
        <f>Lists!$C$10</f>
        <v/>
      </c>
      <c r="B22" s="32">
        <f>COUNTIFS(Deals[Stage],$A22)</f>
        <v/>
      </c>
      <c r="C22" s="27">
        <f>SUMIFS(Deals[Deal Value],Deals[Stage],$A22)</f>
        <v/>
      </c>
    </row>
    <row r="23">
      <c r="A23" s="33" t="inlineStr">
        <is>
          <t>Total</t>
        </is>
      </c>
      <c r="B23" s="34">
        <f>COUNTA(Deals[Deal ID])</f>
        <v/>
      </c>
      <c r="C23" s="35">
        <f>SUM(Deals[Deal Value])</f>
        <v/>
      </c>
    </row>
    <row r="26">
      <c r="A26" s="30" t="inlineStr">
        <is>
          <t>Won value by city</t>
        </is>
      </c>
    </row>
    <row r="27" ht="30" customHeight="1">
      <c r="A27" s="18" t="inlineStr">
        <is>
          <t>City</t>
        </is>
      </c>
      <c r="B27" s="18" t="inlineStr">
        <is>
          <t>Won Deals</t>
        </is>
      </c>
      <c r="C27" s="18" t="inlineStr">
        <is>
          <t>Won Value</t>
        </is>
      </c>
    </row>
    <row r="28">
      <c r="A28" s="31">
        <f>Lists!$A$5</f>
        <v/>
      </c>
      <c r="B28" s="32">
        <f>COUNTIFS(Deals[City],$A28,Deals[Stage],"Won")</f>
        <v/>
      </c>
      <c r="C28" s="27">
        <f>SUMIFS(Deals[Won Value],Deals[City],$A28)</f>
        <v/>
      </c>
    </row>
    <row r="29">
      <c r="A29" s="31">
        <f>Lists!$A$6</f>
        <v/>
      </c>
      <c r="B29" s="32">
        <f>COUNTIFS(Deals[City],$A29,Deals[Stage],"Won")</f>
        <v/>
      </c>
      <c r="C29" s="27">
        <f>SUMIFS(Deals[Won Value],Deals[City],$A29)</f>
        <v/>
      </c>
    </row>
    <row r="30">
      <c r="A30" s="31">
        <f>Lists!$A$7</f>
        <v/>
      </c>
      <c r="B30" s="32">
        <f>COUNTIFS(Deals[City],$A30,Deals[Stage],"Won")</f>
        <v/>
      </c>
      <c r="C30" s="27">
        <f>SUMIFS(Deals[Won Value],Deals[City],$A30)</f>
        <v/>
      </c>
    </row>
    <row r="31">
      <c r="A31" s="31">
        <f>Lists!$A$8</f>
        <v/>
      </c>
      <c r="B31" s="32">
        <f>COUNTIFS(Deals[City],$A31,Deals[Stage],"Won")</f>
        <v/>
      </c>
      <c r="C31" s="27">
        <f>SUMIFS(Deals[Won Value],Deals[City],$A31)</f>
        <v/>
      </c>
    </row>
    <row r="32">
      <c r="A32" s="31">
        <f>Lists!$A$9</f>
        <v/>
      </c>
      <c r="B32" s="32">
        <f>COUNTIFS(Deals[City],$A32,Deals[Stage],"Won")</f>
        <v/>
      </c>
      <c r="C32" s="27">
        <f>SUMIFS(Deals[Won Value],Deals[City],$A32)</f>
        <v/>
      </c>
    </row>
    <row r="33">
      <c r="A33" s="31">
        <f>Lists!$A$10</f>
        <v/>
      </c>
      <c r="B33" s="32">
        <f>COUNTIFS(Deals[City],$A33,Deals[Stage],"Won")</f>
        <v/>
      </c>
      <c r="C33" s="27">
        <f>SUMIFS(Deals[Won Value],Deals[City],$A33)</f>
        <v/>
      </c>
    </row>
    <row r="34">
      <c r="A34" s="33" t="inlineStr">
        <is>
          <t>Total</t>
        </is>
      </c>
      <c r="B34" s="34">
        <f>COUNTIFS(Deals[Stage],"Won")</f>
        <v/>
      </c>
      <c r="C34" s="35">
        <f>SUM(Deals[Won Value])</f>
        <v/>
      </c>
    </row>
    <row r="37">
      <c r="A37" s="30" t="inlineStr">
        <is>
          <t>Won value by product</t>
        </is>
      </c>
    </row>
    <row r="38" ht="30" customHeight="1">
      <c r="A38" s="18" t="inlineStr">
        <is>
          <t>Product</t>
        </is>
      </c>
      <c r="B38" s="18" t="inlineStr">
        <is>
          <t>Won Value</t>
        </is>
      </c>
    </row>
    <row r="39">
      <c r="A39" s="31">
        <f>Lists!$D$5</f>
        <v/>
      </c>
      <c r="B39" s="27">
        <f>SUMIFS(Deals[Won Value],Deals[Product],$A39)</f>
        <v/>
      </c>
    </row>
    <row r="40">
      <c r="A40" s="31">
        <f>Lists!$D$6</f>
        <v/>
      </c>
      <c r="B40" s="27">
        <f>SUMIFS(Deals[Won Value],Deals[Product],$A40)</f>
        <v/>
      </c>
    </row>
    <row r="41">
      <c r="A41" s="31">
        <f>Lists!$D$7</f>
        <v/>
      </c>
      <c r="B41" s="27">
        <f>SUMIFS(Deals[Won Value],Deals[Product],$A41)</f>
        <v/>
      </c>
    </row>
    <row r="42">
      <c r="A42" s="31">
        <f>Lists!$D$8</f>
        <v/>
      </c>
      <c r="B42" s="27">
        <f>SUMIFS(Deals[Won Value],Deals[Product],$A42)</f>
        <v/>
      </c>
    </row>
    <row r="43">
      <c r="A43" s="31">
        <f>Lists!$D$9</f>
        <v/>
      </c>
      <c r="B43" s="27">
        <f>SUMIFS(Deals[Won Value],Deals[Product],$A43)</f>
        <v/>
      </c>
    </row>
    <row r="44">
      <c r="A44" s="33" t="inlineStr">
        <is>
          <t>Total</t>
        </is>
      </c>
      <c r="B44" s="35">
        <f>SUM(Deals[Won Value])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:I2"/>
    <mergeCell ref="A4:G4"/>
    <mergeCell ref="A1:I1"/>
    <mergeCell ref="A37:B37"/>
    <mergeCell ref="A15:C15"/>
    <mergeCell ref="A26:C2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24" customWidth="1" min="4" max="4"/>
    <col width="34" customWidth="1" min="6" max="6"/>
    <col width="16" customWidth="1" min="7" max="7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7" t="inlineStr">
        <is>
          <t>City</t>
        </is>
      </c>
      <c r="B4" s="37" t="inlineStr">
        <is>
          <t>Salesperson</t>
        </is>
      </c>
      <c r="C4" s="37" t="inlineStr">
        <is>
          <t>Stage</t>
        </is>
      </c>
      <c r="D4" s="37" t="inlineStr">
        <is>
          <t>Product</t>
        </is>
      </c>
      <c r="F4" s="38" t="inlineStr">
        <is>
          <t>Setting</t>
        </is>
      </c>
      <c r="G4" s="38" t="inlineStr">
        <is>
          <t>Value</t>
        </is>
      </c>
    </row>
    <row r="5">
      <c r="A5" s="19" t="inlineStr">
        <is>
          <t>Pune</t>
        </is>
      </c>
      <c r="B5" s="19" t="inlineStr">
        <is>
          <t>Shahrukh</t>
        </is>
      </c>
      <c r="C5" s="19" t="inlineStr">
        <is>
          <t>Lead</t>
        </is>
      </c>
      <c r="D5" s="19" t="inlineStr">
        <is>
          <t>Excel Training</t>
        </is>
      </c>
      <c r="F5" s="39" t="inlineStr">
        <is>
          <t>Commission rate if target achieved</t>
        </is>
      </c>
      <c r="G5" s="40" t="n">
        <v>0.05</v>
      </c>
    </row>
    <row r="6">
      <c r="A6" s="19" t="inlineStr">
        <is>
          <t>Solapur</t>
        </is>
      </c>
      <c r="B6" s="19" t="inlineStr">
        <is>
          <t>Amir</t>
        </is>
      </c>
      <c r="C6" s="19" t="inlineStr">
        <is>
          <t>Qualified</t>
        </is>
      </c>
      <c r="D6" s="19" t="inlineStr">
        <is>
          <t>Power BI Training</t>
        </is>
      </c>
      <c r="F6" s="39" t="inlineStr">
        <is>
          <t>Commission rate below target</t>
        </is>
      </c>
      <c r="G6" s="40" t="n">
        <v>0.03</v>
      </c>
    </row>
    <row r="7">
      <c r="A7" s="19" t="inlineStr">
        <is>
          <t>Nashik</t>
        </is>
      </c>
      <c r="B7" s="19" t="inlineStr">
        <is>
          <t>Salman</t>
        </is>
      </c>
      <c r="C7" s="19" t="inlineStr">
        <is>
          <t>Proposal</t>
        </is>
      </c>
      <c r="D7" s="19" t="inlineStr">
        <is>
          <t>Data Analytics Course</t>
        </is>
      </c>
    </row>
    <row r="8">
      <c r="A8" s="19" t="inlineStr">
        <is>
          <t>Sambhaji Nagar</t>
        </is>
      </c>
      <c r="B8" s="19" t="inlineStr">
        <is>
          <t>Zoya</t>
        </is>
      </c>
      <c r="C8" s="19" t="inlineStr">
        <is>
          <t>Negotiation</t>
        </is>
      </c>
      <c r="D8" s="19" t="inlineStr">
        <is>
          <t>Corporate Workshop</t>
        </is>
      </c>
    </row>
    <row r="9">
      <c r="A9" s="19" t="inlineStr">
        <is>
          <t>Kolhapur</t>
        </is>
      </c>
      <c r="B9" s="19" t="inlineStr">
        <is>
          <t>Ravina</t>
        </is>
      </c>
      <c r="C9" s="19" t="inlineStr">
        <is>
          <t>Won</t>
        </is>
      </c>
      <c r="D9" s="19" t="inlineStr">
        <is>
          <t>Consulting</t>
        </is>
      </c>
    </row>
    <row r="10">
      <c r="A10" s="19" t="inlineStr">
        <is>
          <t>Nagpur</t>
        </is>
      </c>
      <c r="B10" s="19" t="inlineStr">
        <is>
          <t>Raja</t>
        </is>
      </c>
      <c r="C10" s="19" t="inlineStr">
        <is>
          <t>Lost</t>
        </is>
      </c>
      <c r="D10" s="21" t="n"/>
    </row>
    <row r="11">
      <c r="A11" s="21" t="n"/>
      <c r="B11" s="21" t="n"/>
      <c r="C11" s="21" t="n"/>
      <c r="D11" s="21" t="n"/>
    </row>
    <row r="12">
      <c r="A12" s="21" t="n"/>
      <c r="B12" s="21" t="n"/>
      <c r="C12" s="21" t="n"/>
      <c r="D12" s="21" t="n"/>
    </row>
    <row r="13">
      <c r="A13" s="21" t="n"/>
      <c r="B13" s="21" t="n"/>
      <c r="C13" s="21" t="n"/>
      <c r="D13" s="21" t="n"/>
    </row>
    <row r="14">
      <c r="A14" s="21" t="n"/>
      <c r="B14" s="21" t="n"/>
      <c r="C14" s="21" t="n"/>
      <c r="D14" s="21" t="n"/>
    </row>
    <row r="15">
      <c r="A15" s="21" t="n"/>
      <c r="B15" s="21" t="n"/>
      <c r="C15" s="21" t="n"/>
      <c r="D15" s="21" t="n"/>
    </row>
    <row r="16">
      <c r="A16" s="21" t="n"/>
      <c r="B16" s="21" t="n"/>
      <c r="C16" s="21" t="n"/>
      <c r="D16" s="21" t="n"/>
    </row>
    <row r="17">
      <c r="A17" s="21" t="n"/>
      <c r="B17" s="21" t="n"/>
      <c r="C17" s="21" t="n"/>
      <c r="D17" s="21" t="n"/>
    </row>
    <row r="18">
      <c r="A18" s="21" t="n"/>
      <c r="B18" s="21" t="n"/>
      <c r="C18" s="21" t="n"/>
      <c r="D18" s="21" t="n"/>
    </row>
    <row r="19">
      <c r="A19" s="21" t="n"/>
      <c r="B19" s="21" t="n"/>
      <c r="C19" s="21" t="n"/>
      <c r="D19" s="21" t="n"/>
    </row>
    <row r="20">
      <c r="A20" s="21" t="n"/>
      <c r="B20" s="21" t="n"/>
      <c r="C20" s="2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Sales Pipeline and Target Excel Template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2026-10-06T16:24:05Z</dcterms:created>
  <dcterms:modified xmlns:dcterms="http://purl.org/dc/terms/" xmlns:xsi="http://www.w3.org/2001/XMLSchema-instance" xsi:type="dcterms:W3CDTF">2026-10-06T16:24:05Z</dcterms:modified>
</cp:coreProperties>
</file>