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Orders" sheetId="3" state="visible" r:id="rId3"/>
    <sheet xmlns:r="http://schemas.openxmlformats.org/officeDocument/2006/relationships" name="Customers" sheetId="4" state="visible" r:id="rId4"/>
    <sheet xmlns:r="http://schemas.openxmlformats.org/officeDocument/2006/relationships" name="Calculations" sheetId="5" state="visible" r:id="rId5"/>
    <sheet xmlns:r="http://schemas.openxmlformats.org/officeDocument/2006/relationships" name="Lists" sheetId="6" state="visible" r:id="rId6"/>
  </sheets>
  <definedNames>
    <definedName name="AsOfDate">Lists!$E$5</definedName>
    <definedName name="RCuts">Calculations!$B$6:$B$9</definedName>
    <definedName name="FCuts">Calculations!$C$6:$C$9</definedName>
    <definedName name="MCuts">Calculations!$D$6:$D$9</definedName>
    <definedName name="_xlnm.Print_Area" localSheetId="1">'Dashboard'!$A$1:$S$39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-mmm-yyyy"/>
    <numFmt numFmtId="166" formatCode="[&gt;=10000000]&quot;₹&quot;##\,##\,##\,##0;[&gt;=100000]&quot;₹&quot;##\,##\,##0;&quot;₹&quot;##,##0"/>
    <numFmt numFmtId="167" formatCode="0.0"/>
    <numFmt numFmtId="168" formatCode="0.0%"/>
    <numFmt numFmtId="169" formatCode="&quot;R = &quot;0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i val="1"/>
      <color rgb="001B4332"/>
      <sz val="11"/>
    </font>
    <font>
      <name val="Calibri"/>
      <b val="1"/>
      <color rgb="00FFFFFF"/>
      <sz val="12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6"/>
    </font>
    <font>
      <name val="Calibri"/>
      <i val="1"/>
      <color rgb="001B4332"/>
      <sz val="10"/>
    </font>
    <font>
      <name val="Calibri"/>
      <b val="1"/>
      <color rgb="00FFFFFF"/>
      <sz val="10"/>
    </font>
    <font>
      <name val="Calibri"/>
      <b val="1"/>
      <color rgb="001B5E3B"/>
      <sz val="12"/>
    </font>
    <font>
      <name val="Calibri"/>
      <b val="1"/>
      <color rgb="00FFFFFF"/>
      <sz val="20"/>
    </font>
    <font>
      <name val="Calibri"/>
      <b val="1"/>
      <color rgb="001B5E3B"/>
      <sz val="18"/>
    </font>
  </fonts>
  <fills count="8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E7F6EE"/>
      </patternFill>
    </fill>
    <fill>
      <patternFill patternType="solid">
        <fgColor rgb="001B5E3B"/>
      </patternFill>
    </fill>
    <fill>
      <patternFill patternType="solid">
        <fgColor rgb="00FFF4D6"/>
      </patternFill>
    </fill>
    <fill>
      <patternFill patternType="solid">
        <fgColor rgb="00E2EFDA"/>
      </patternFill>
    </fill>
    <fill>
      <patternFill patternType="solid">
        <fgColor rgb="00FFFFFF"/>
      </patternFill>
    </fill>
  </fills>
  <borders count="3">
    <border>
      <left/>
      <right/>
      <top/>
      <bottom/>
      <diagonal/>
    </border>
    <border>
      <left style="thin">
        <color rgb="00C5DDD0"/>
      </left>
      <right style="thin">
        <color rgb="00C5DDD0"/>
      </right>
      <top style="thin">
        <color rgb="00C5DDD0"/>
      </top>
      <bottom style="thin">
        <color rgb="00C5DDD0"/>
      </bottom>
    </border>
    <border>
      <left style="medium">
        <color rgb="00FFFFFF"/>
      </left>
      <right style="medium">
        <color rgb="00FFFFFF"/>
      </right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3" borderId="0" pivotButton="0" quotePrefix="0" xfId="0"/>
    <xf numFmtId="0" fontId="3" fillId="4" borderId="0" pivotButton="0" quotePrefix="0" xfId="0"/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10" fillId="2" borderId="0" applyAlignment="1" pivotButton="0" quotePrefix="0" xfId="0">
      <alignment horizontal="center" vertical="center" wrapText="1"/>
    </xf>
    <xf numFmtId="0" fontId="7" fillId="3" borderId="0" applyAlignment="1" pivotButton="0" quotePrefix="0" xfId="0">
      <alignment horizontal="center" vertical="center" wrapText="1"/>
    </xf>
    <xf numFmtId="0" fontId="8" fillId="4" borderId="2" applyAlignment="1" pivotButton="0" quotePrefix="0" xfId="0">
      <alignment horizontal="center" vertical="center" wrapText="1"/>
    </xf>
    <xf numFmtId="0" fontId="0" fillId="0" borderId="2" pivotButton="0" quotePrefix="0" xfId="0"/>
    <xf numFmtId="3" fontId="11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166" fontId="11" fillId="3" borderId="2" applyAlignment="1" pivotButton="0" quotePrefix="0" xfId="0">
      <alignment horizontal="center" vertical="center" wrapText="1"/>
    </xf>
    <xf numFmtId="168" fontId="11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left" vertical="center" wrapText="1"/>
    </xf>
    <xf numFmtId="0" fontId="7" fillId="3" borderId="0" applyAlignment="1" pivotButton="0" quotePrefix="0" xfId="0">
      <alignment horizontal="left" vertical="center" wrapText="1"/>
    </xf>
    <xf numFmtId="0" fontId="8" fillId="4" borderId="1" applyAlignment="1" pivotButton="0" quotePrefix="0" xfId="0">
      <alignment horizontal="center" vertical="center" wrapText="1"/>
    </xf>
    <xf numFmtId="0" fontId="5" fillId="5" borderId="1" applyProtection="1" pivotButton="0" quotePrefix="0" xfId="0">
      <protection locked="0" hidden="0"/>
    </xf>
    <xf numFmtId="165" fontId="5" fillId="5" borderId="1" applyProtection="1" pivotButton="0" quotePrefix="0" xfId="0">
      <protection locked="0" hidden="0"/>
    </xf>
    <xf numFmtId="166" fontId="5" fillId="5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166" fontId="0" fillId="0" borderId="0" applyProtection="1" pivotButton="0" quotePrefix="0" xfId="0">
      <protection locked="0" hidden="0"/>
    </xf>
    <xf numFmtId="165" fontId="5" fillId="6" borderId="1" pivotButton="0" quotePrefix="0" xfId="0"/>
    <xf numFmtId="3" fontId="5" fillId="6" borderId="1" pivotButton="0" quotePrefix="0" xfId="0"/>
    <xf numFmtId="166" fontId="5" fillId="6" borderId="1" pivotButton="0" quotePrefix="0" xfId="0"/>
    <xf numFmtId="0" fontId="5" fillId="6" borderId="1" pivotButton="0" quotePrefix="0" xfId="0"/>
    <xf numFmtId="0" fontId="9" fillId="0" borderId="0" pivotButton="0" quotePrefix="0" xfId="0"/>
    <xf numFmtId="9" fontId="4" fillId="7" borderId="1" pivotButton="0" quotePrefix="0" xfId="0"/>
    <xf numFmtId="167" fontId="5" fillId="6" borderId="1" pivotButton="0" quotePrefix="0" xfId="0"/>
    <xf numFmtId="0" fontId="4" fillId="7" borderId="1" pivotButton="0" quotePrefix="0" xfId="0"/>
    <xf numFmtId="168" fontId="5" fillId="6" borderId="1" pivotButton="0" quotePrefix="0" xfId="0"/>
    <xf numFmtId="0" fontId="4" fillId="3" borderId="1" pivotButton="0" quotePrefix="0" xfId="0"/>
    <xf numFmtId="3" fontId="4" fillId="3" borderId="1" pivotButton="0" quotePrefix="0" xfId="0"/>
    <xf numFmtId="166" fontId="4" fillId="3" borderId="1" pivotButton="0" quotePrefix="0" xfId="0"/>
    <xf numFmtId="168" fontId="4" fillId="3" borderId="1" pivotButton="0" quotePrefix="0" xfId="0"/>
    <xf numFmtId="167" fontId="4" fillId="3" borderId="1" pivotButton="0" quotePrefix="0" xfId="0"/>
    <xf numFmtId="169" fontId="4" fillId="7" borderId="1" pivotButton="0" quotePrefix="0" xfId="0"/>
    <xf numFmtId="0" fontId="8" fillId="4" borderId="0" applyAlignment="1" pivotButton="0" quotePrefix="0" xfId="0">
      <alignment horizontal="center" vertical="center" wrapText="1"/>
    </xf>
    <xf numFmtId="0" fontId="8" fillId="4" borderId="0" pivotButton="0" quotePrefix="0" xfId="0"/>
    <xf numFmtId="0" fontId="0" fillId="0" borderId="1" pivotButton="0" quotePrefix="0" xfId="0"/>
    <xf numFmtId="165" fontId="0" fillId="5" borderId="1" applyProtection="1" pivotButton="0" quotePrefix="0" xfId="0">
      <protection locked="0" hidden="0"/>
    </xf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Customers by segment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'Calculations'!B13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'Calculations'!$A$14:$A$19</f>
            </numRef>
          </cat>
          <val>
            <numRef>
              <f>'Calculations'!$B$14:$B$19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segment</a:t>
            </a:r>
          </a:p>
        </rich>
      </tx>
    </title>
    <plotArea>
      <doughnutChart>
        <varyColors val="1"/>
        <ser>
          <idx val="0"/>
          <order val="0"/>
          <tx>
            <strRef>
              <f>'Calculations'!C13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217346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C9A227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2E5C8A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C0504D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4FA0"/>
              </a:solidFill>
              <a:ln xmlns:a="http://schemas.openxmlformats.org/drawingml/2006/main">
                <a:prstDash val="solid"/>
              </a:ln>
            </spPr>
          </dPt>
          <dPt>
            <idx val="5"/>
            <spPr>
              <a:solidFill xmlns:a="http://schemas.openxmlformats.org/drawingml/2006/main">
                <a:srgbClr val="3B9C9C"/>
              </a:solidFill>
              <a:ln xmlns:a="http://schemas.openxmlformats.org/drawingml/2006/main">
                <a:prstDash val="solid"/>
              </a:ln>
            </spPr>
          </dPt>
          <cat>
            <numRef>
              <f>'Calculations'!$A$14:$A$19</f>
            </numRef>
          </cat>
          <val>
            <numRef>
              <f>'Calculations'!$C$14:$C$19</f>
            </numRef>
          </val>
        </ser>
        <dLbls>
          <showLegendKey val="0"/>
          <showVal val="0"/>
          <showCatName val="0"/>
          <showSerName val="0"/>
          <showPercent val="1"/>
          <showLeaderLines val="0"/>
        </dLbls>
        <firstSliceAng val="0"/>
        <holeSize val="55"/>
      </doughnutChart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recency (days) by segment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'Calculations'!E13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'Calculations'!$A$14:$A$19</f>
            </numRef>
          </cat>
          <val>
            <numRef>
              <f>'Calculations'!$E$14:$E$19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0.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by city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'Calculations'!C33</f>
            </strRef>
          </tx>
          <spPr>
            <a:solidFill xmlns:a="http://schemas.openxmlformats.org/drawingml/2006/main">
              <a:srgbClr val="217346"/>
            </a:solidFill>
            <a:ln xmlns:a="http://schemas.openxmlformats.org/drawingml/2006/main">
              <a:solidFill>
                <a:srgbClr val="217346"/>
              </a:solidFill>
              <a:prstDash val="solid"/>
            </a:ln>
          </spPr>
          <cat>
            <numRef>
              <f>'Calculations'!$A$34:$A$39</f>
            </numRef>
          </cat>
          <val>
            <numRef>
              <f>'Calculations'!$C$34:$C$39</f>
            </numRef>
          </val>
        </ser>
        <gapWidth val="8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numFmt formatCode="&quot;₹&quot;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7</row>
      <rowOff>0</rowOff>
    </from>
    <ext cx="5976000" cy="273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7</row>
      <rowOff>0</rowOff>
    </from>
    <ext cx="5976000" cy="2736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23</row>
      <rowOff>0</rowOff>
    </from>
    <ext cx="5976000" cy="2736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23</row>
      <rowOff>0</rowOff>
    </from>
    <ext cx="5976000" cy="2736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ables/table1.xml><?xml version="1.0" encoding="utf-8"?>
<table xmlns="http://schemas.openxmlformats.org/spreadsheetml/2006/main" id="1" name="Orders" displayName="Orders" ref="A4:D325" headerRowCount="1">
  <autoFilter ref="A4:D325"/>
  <tableColumns count="4">
    <tableColumn id="1" name="Column1"/>
    <tableColumn id="2" name="Column2"/>
    <tableColumn id="3" name="Column3"/>
    <tableColumn id="4" name="Column4"/>
  </tableColumns>
  <tableStyleInfo name="TableStyleLight9" showRowStripes="1"/>
</table>
</file>

<file path=xl/tables/table2.xml><?xml version="1.0" encoding="utf-8"?>
<table xmlns="http://schemas.openxmlformats.org/spreadsheetml/2006/main" id="2" name="Customers" displayName="Customers" ref="A4:K64" headerRowCount="1">
  <autoFilter ref="A4:K64"/>
  <tableColumns count="11">
    <tableColumn id="1" name="Column1"/>
    <tableColumn id="2" name="Column2"/>
    <tableColumn id="3" name="Column3">
      <calculatedColumnFormula>_xlfn.MAXIFS(Orders[Order Date],Orders[Customer ID],Customers[[#This Row],[Customer ID]])</calculatedColumnFormula>
    </tableColumn>
    <tableColumn id="4" name="Column4">
      <calculatedColumnFormula>AsOfDate-Customers[[#This Row],[Last Order]]</calculatedColumnFormula>
    </tableColumn>
    <tableColumn id="5" name="Column5">
      <calculatedColumnFormula>COUNTIFS(Orders[Customer ID],Customers[[#This Row],[Customer ID]])</calculatedColumnFormula>
    </tableColumn>
    <tableColumn id="6" name="Column6">
      <calculatedColumnFormula>SUMIFS(Orders[Amount],Orders[Customer ID],Customers[[#This Row],[Customer ID]])</calculatedColumnFormula>
    </tableColumn>
    <tableColumn id="7" name="Column7">
      <calculatedColumnFormula>5-COUNTIF(RCuts,"&lt;"&amp;Customers[[#This Row],[Recency Days]])</calculatedColumnFormula>
    </tableColumn>
    <tableColumn id="8" name="Column8">
      <calculatedColumnFormula>1+COUNTIF(FCuts,"&lt;"&amp;Customers[[#This Row],[Frequency]])</calculatedColumnFormula>
    </tableColumn>
    <tableColumn id="9" name="Column9">
      <calculatedColumnFormula>1+COUNTIF(MCuts,"&lt;"&amp;Customers[[#This Row],[Monetary]])</calculatedColumnFormula>
    </tableColumn>
    <tableColumn id="10" name="Column10">
      <calculatedColumnFormula>Customers[[#This Row],[R Score]]&amp;Customers[[#This Row],[F Score]]&amp;Customers[[#This Row],[M Score]]</calculatedColumnFormula>
    </tableColumn>
    <tableColumn id="11" name="Column11">
      <calculatedColumnFormula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calculatedColumnFormula>
    </tableColumn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showGridLines="0" tabSelected="1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95" customWidth="1" min="3" max="3"/>
  </cols>
  <sheetData>
    <row r="1" ht="36" customHeight="1">
      <c r="B1" s="1" t="inlineStr">
        <is>
          <t>RFM Analysis Excel Template (Customer Segmentation)</t>
        </is>
      </c>
    </row>
    <row r="2">
      <c r="B2" s="2" t="inlineStr">
        <is>
          <t>All numbers in this workbook are fictional teaching data, not real company figures.</t>
        </is>
      </c>
    </row>
    <row r="3"/>
    <row r="4">
      <c r="B4" s="3" t="inlineStr">
        <is>
          <t>What this template is for</t>
        </is>
      </c>
    </row>
    <row r="5" ht="45" customHeight="1">
      <c r="B5" s="4" t="inlineStr">
        <is>
          <t>Purpose</t>
        </is>
      </c>
      <c r="C5" s="5" t="inlineStr">
        <is>
          <t>Score every customer on Recency, Frequency and Monetary value from a plain orders list, give each one a 1 to 5 score with percentile cut-offs, and put them into segments such as Champions, Loyal, At risk and Lost. The Dashboard shows how many customers and how much revenue sit in each segment.</t>
        </is>
      </c>
    </row>
    <row r="6" ht="18" customHeight="1">
      <c r="B6" s="4" t="inlineStr">
        <is>
          <t>Made by</t>
        </is>
      </c>
      <c r="C6" s="5" t="inlineStr">
        <is>
          <t>Ravindra Bagale, Excel &amp; Data Analytics trainer. Free template from ravindrabagale.com.</t>
        </is>
      </c>
    </row>
    <row r="7"/>
    <row r="8">
      <c r="B8" s="3" t="inlineStr">
        <is>
          <t>Sheets in this workbook</t>
        </is>
      </c>
    </row>
    <row r="9" ht="18" customHeight="1">
      <c r="B9" s="4" t="inlineStr">
        <is>
          <t>Dashboard</t>
        </is>
      </c>
      <c r="C9" s="5" t="inlineStr">
        <is>
          <t>Six KPI cards and four charts.</t>
        </is>
      </c>
    </row>
    <row r="10" ht="18" customHeight="1">
      <c r="B10" s="4" t="inlineStr">
        <is>
          <t>Orders</t>
        </is>
      </c>
      <c r="C10" s="5" t="inlineStr">
        <is>
          <t>Input table Orders: Order ID, Order Date, Customer ID, Amount.</t>
        </is>
      </c>
    </row>
    <row r="11" ht="30" customHeight="1">
      <c r="B11" s="4" t="inlineStr">
        <is>
          <t>Customers</t>
        </is>
      </c>
      <c r="C11" s="5" t="inlineStr">
        <is>
          <t>Input table Customers: type each Customer ID once. Last Order, Recency, Frequency, Monetary, the three scores, RFM Code and Segment are formulas.</t>
        </is>
      </c>
    </row>
    <row r="12" ht="18" customHeight="1">
      <c r="B12" s="4" t="inlineStr">
        <is>
          <t>Calculations</t>
        </is>
      </c>
      <c r="C12" s="5" t="inlineStr">
        <is>
          <t>Score cut-offs (PERCENTILE.INC), segment summary, R x F grid and city summary.</t>
        </is>
      </c>
    </row>
    <row r="13" ht="18" customHeight="1">
      <c r="B13" s="4" t="inlineStr">
        <is>
          <t>Lists</t>
        </is>
      </c>
      <c r="C13" s="5" t="inlineStr">
        <is>
          <t>City and Segment lists, and the analysis date AsOfDate.</t>
        </is>
      </c>
    </row>
    <row r="14"/>
    <row r="15">
      <c r="B15" s="3" t="inlineStr">
        <is>
          <t>How to fill it (step by step)</t>
        </is>
      </c>
    </row>
    <row r="16" ht="18" customHeight="1">
      <c r="B16" s="4" t="inlineStr">
        <is>
          <t>Step 1</t>
        </is>
      </c>
      <c r="C16" s="5" t="inlineStr">
        <is>
          <t>Open Orders. Paste or type one row per order: Order ID, Order Date, Customer ID and Amount.</t>
        </is>
      </c>
    </row>
    <row r="17" ht="30" customHeight="1">
      <c r="B17" s="4" t="inlineStr">
        <is>
          <t>Step 2</t>
        </is>
      </c>
      <c r="C17" s="5" t="inlineStr">
        <is>
          <t>Open Customers. Type each Customer ID once (copy the Customer ID column from Orders and use Data &gt; Remove Duplicates), and pick the City.</t>
        </is>
      </c>
    </row>
    <row r="18" ht="18" customHeight="1">
      <c r="B18" s="4" t="inlineStr">
        <is>
          <t>Step 3</t>
        </is>
      </c>
      <c r="C18" s="5" t="inlineStr">
        <is>
          <t>On Lists, set AsOfDate to the day you run the analysis (for example the last day of the month).</t>
        </is>
      </c>
    </row>
    <row r="19" ht="18" customHeight="1">
      <c r="B19" s="4" t="inlineStr">
        <is>
          <t>Step 4</t>
        </is>
      </c>
      <c r="C19" s="5" t="inlineStr">
        <is>
          <t>Press Enter. Recency, Frequency, Monetary, the scores and the Segment fill by themselves.</t>
        </is>
      </c>
    </row>
    <row r="20" ht="18" customHeight="1">
      <c r="B20" s="4" t="inlineStr">
        <is>
          <t>Step 5</t>
        </is>
      </c>
      <c r="C20" s="5" t="inlineStr">
        <is>
          <t>Open Calculations to see the cut-offs and the segment summary.</t>
        </is>
      </c>
    </row>
    <row r="21" ht="18" customHeight="1">
      <c r="B21" s="4" t="inlineStr">
        <is>
          <t>Step 6</t>
        </is>
      </c>
      <c r="C21" s="5" t="inlineStr">
        <is>
          <t>Open Dashboard and plan one action per segment.</t>
        </is>
      </c>
    </row>
    <row r="22"/>
    <row r="23">
      <c r="B23" s="3" t="inlineStr">
        <is>
          <t>Start fresh with your own data</t>
        </is>
      </c>
    </row>
    <row r="24" ht="30" customHeight="1">
      <c r="B24" s="4" t="inlineStr">
        <is>
          <t>Step 1</t>
        </is>
      </c>
      <c r="C24" s="5" t="inlineStr">
        <is>
          <t>Go to the first input sheet. Click the second sample row, then press Ctrl + Shift + Down Arrow to select down to the last sample row.</t>
        </is>
      </c>
    </row>
    <row r="25" ht="30" customHeight="1">
      <c r="B25" s="4" t="inlineStr">
        <is>
          <t>Step 2</t>
        </is>
      </c>
      <c r="C25" s="5" t="inlineStr">
        <is>
          <t>Right-click the selection and choose Delete &gt; Table Rows. One sample row stays, so the table and its green formula columns stay alive.</t>
        </is>
      </c>
    </row>
    <row r="26" ht="18" customHeight="1">
      <c r="B26" s="4" t="inlineStr">
        <is>
          <t>Step 3</t>
        </is>
      </c>
      <c r="C26" s="5" t="inlineStr">
        <is>
          <t>Type your first real row over the one sample row that is left (yellow cells only).</t>
        </is>
      </c>
    </row>
    <row r="27" ht="30" customHeight="1">
      <c r="B27" s="4" t="inlineStr">
        <is>
          <t>Step 4</t>
        </is>
      </c>
      <c r="C27" s="5" t="inlineStr">
        <is>
          <t>Type your next rows directly under the table. The table grows by itself and the green formula columns fill down automatically.</t>
        </is>
      </c>
    </row>
    <row r="28" ht="30" customHeight="1">
      <c r="B28" s="4" t="inlineStr">
        <is>
          <t>Step 5</t>
        </is>
      </c>
      <c r="C28" s="5" t="inlineStr">
        <is>
          <t>Repeat for every input sheet, then change the lists on the Lists sheet (cities, products, names) to your own values. Drop-downs follow the Lists sheet.</t>
        </is>
      </c>
    </row>
    <row r="29" ht="18" customHeight="1">
      <c r="B29" s="4" t="inlineStr">
        <is>
          <t>Step 6</t>
        </is>
      </c>
      <c r="C29" s="5" t="inlineStr">
        <is>
          <t>Open Dashboard. Cards and charts read the tables, so they now show your data.</t>
        </is>
      </c>
    </row>
    <row r="30"/>
    <row r="31">
      <c r="B31" s="3" t="inlineStr">
        <is>
          <t>Colour key and protection</t>
        </is>
      </c>
    </row>
    <row r="32" ht="18" customHeight="1">
      <c r="B32" s="6" t="inlineStr">
        <is>
          <t>Yellow cells</t>
        </is>
      </c>
      <c r="C32" s="5" t="inlineStr">
        <is>
          <t>Inputs. Type here or pick from the drop-down.</t>
        </is>
      </c>
    </row>
    <row r="33" ht="18" customHeight="1">
      <c r="B33" s="7" t="inlineStr">
        <is>
          <t>Green cells</t>
        </is>
      </c>
      <c r="C33" s="5" t="inlineStr">
        <is>
          <t>Formulas. Do not type over them.</t>
        </is>
      </c>
    </row>
    <row r="34" ht="45" customHeight="1">
      <c r="B34" s="4" t="inlineStr">
        <is>
          <t>Protection</t>
        </is>
      </c>
      <c r="C34" s="5" t="inlineStr">
        <is>
          <t>Calculations and Dashboard are protected without a password so formulas are not deleted by mistake. To change them: Review &gt; Unprotect Sheet (no password needed). Input sheets are not protected, so the tables can grow.</t>
        </is>
      </c>
    </row>
    <row r="35" ht="30" customHeight="1">
      <c r="B35" s="4" t="inlineStr">
        <is>
          <t>Note</t>
        </is>
      </c>
      <c r="C35" s="5" t="inlineStr">
        <is>
          <t>Segment names and rules are a common teaching version of RFM. Change the IF rules in the Segment column to suit your business.</t>
        </is>
      </c>
    </row>
    <row r="36" ht="18" customHeight="1">
      <c r="B36" s="4" t="inlineStr">
        <is>
          <t>Guide</t>
        </is>
      </c>
      <c r="C36" s="5" t="inlineStr">
        <is>
          <t>Full guide with formulas: https://ravindrabagale.com/guides/excel-rfm-analysis.html</t>
        </is>
      </c>
    </row>
  </sheetData>
  <mergeCells count="7">
    <mergeCell ref="B2:C2"/>
    <mergeCell ref="B15:C15"/>
    <mergeCell ref="B23:C23"/>
    <mergeCell ref="B31:C31"/>
    <mergeCell ref="B1:C1"/>
    <mergeCell ref="B8:C8"/>
    <mergeCell ref="B4:C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S6"/>
  <sheetViews>
    <sheetView showGridLines="0" tabSelected="0" workbookViewId="0">
      <selection activeCell="A1" sqref="A1"/>
    </sheetView>
  </sheetViews>
  <sheetFormatPr baseColWidth="8" defaultRowHeight="15"/>
  <cols>
    <col width="2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10.5" customWidth="1" min="18" max="18"/>
    <col width="10.5" customWidth="1" min="19" max="19"/>
    <col width="10.5" customWidth="1" min="20" max="20"/>
  </cols>
  <sheetData>
    <row r="1" ht="40" customHeight="1">
      <c r="B1" s="8" t="inlineStr">
        <is>
          <t>Ruhi Organics: RFM customer segments (as of 30 Sep 2026)</t>
        </is>
      </c>
    </row>
    <row r="2">
      <c r="B2" s="9" t="inlineStr">
        <is>
          <t>All numbers in this workbook are fictional teaching data, not real company figures. Cards and charts are formulas: change the input sheets and they update.</t>
        </is>
      </c>
    </row>
    <row r="4" ht="30" customHeight="1">
      <c r="B4" s="10" t="inlineStr">
        <is>
          <t>Customers</t>
        </is>
      </c>
      <c r="C4" s="11" t="n"/>
      <c r="D4" s="11" t="n"/>
      <c r="E4" s="10" t="inlineStr">
        <is>
          <t>Revenue</t>
        </is>
      </c>
      <c r="F4" s="11" t="n"/>
      <c r="G4" s="11" t="n"/>
      <c r="H4" s="10" t="inlineStr">
        <is>
          <t>Avg order value</t>
        </is>
      </c>
      <c r="I4" s="11" t="n"/>
      <c r="J4" s="11" t="n"/>
      <c r="K4" s="10" t="inlineStr">
        <is>
          <t>Champions' share of revenue</t>
        </is>
      </c>
      <c r="L4" s="11" t="n"/>
      <c r="M4" s="11" t="n"/>
      <c r="N4" s="10" t="inlineStr">
        <is>
          <t>At-risk customers</t>
        </is>
      </c>
      <c r="O4" s="11" t="n"/>
      <c r="P4" s="11" t="n"/>
      <c r="Q4" s="10" t="inlineStr">
        <is>
          <t>Median recency (days)</t>
        </is>
      </c>
      <c r="R4" s="11" t="n"/>
      <c r="S4" s="11" t="n"/>
    </row>
    <row r="5" ht="24" customHeight="1">
      <c r="B5" s="12">
        <f>COUNTA(Customers[Customer ID])</f>
        <v/>
      </c>
      <c r="C5" s="13" t="n"/>
      <c r="D5" s="13" t="n"/>
      <c r="E5" s="14">
        <f>SUM(Customers[Monetary])</f>
        <v/>
      </c>
      <c r="F5" s="13" t="n"/>
      <c r="G5" s="13" t="n"/>
      <c r="H5" s="14">
        <f>IFERROR(SUM(Orders[Amount])/COUNTA(Orders[Order ID]),0)</f>
        <v/>
      </c>
      <c r="I5" s="13" t="n"/>
      <c r="J5" s="13" t="n"/>
      <c r="K5" s="15">
        <f>IFERROR(SUMIFS(Customers[Monetary],Customers[Segment],"Champions")/SUM(Customers[Monetary]),0)</f>
        <v/>
      </c>
      <c r="L5" s="13" t="n"/>
      <c r="M5" s="13" t="n"/>
      <c r="N5" s="12">
        <f>COUNTIFS(Customers[Segment],"At risk")</f>
        <v/>
      </c>
      <c r="O5" s="13" t="n"/>
      <c r="P5" s="13" t="n"/>
      <c r="Q5" s="12">
        <f>MEDIAN(Customers[Recency Days])</f>
        <v/>
      </c>
      <c r="R5" s="13" t="n"/>
      <c r="S5" s="13" t="n"/>
    </row>
    <row r="6" ht="24" customHeight="1">
      <c r="B6" s="13" t="n"/>
      <c r="C6" s="13" t="n"/>
      <c r="D6" s="13" t="n"/>
      <c r="E6" s="13" t="n"/>
      <c r="F6" s="13" t="n"/>
      <c r="G6" s="13" t="n"/>
      <c r="H6" s="13" t="n"/>
      <c r="I6" s="13" t="n"/>
      <c r="J6" s="13" t="n"/>
      <c r="K6" s="13" t="n"/>
      <c r="L6" s="13" t="n"/>
      <c r="M6" s="13" t="n"/>
      <c r="N6" s="13" t="n"/>
      <c r="O6" s="13" t="n"/>
      <c r="P6" s="13" t="n"/>
      <c r="Q6" s="13" t="n"/>
      <c r="R6" s="13" t="n"/>
      <c r="S6" s="1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4">
    <mergeCell ref="B5:D6"/>
    <mergeCell ref="B2:S2"/>
    <mergeCell ref="K4:M4"/>
    <mergeCell ref="E5:G6"/>
    <mergeCell ref="B4:D4"/>
    <mergeCell ref="H4:J4"/>
    <mergeCell ref="H5:J6"/>
    <mergeCell ref="K5:M6"/>
    <mergeCell ref="Q4:S4"/>
    <mergeCell ref="Q5:S6"/>
    <mergeCell ref="E4:G4"/>
    <mergeCell ref="N5:P6"/>
    <mergeCell ref="N4:P4"/>
    <mergeCell ref="B1:S1"/>
  </mergeCells>
  <pageMargins left="0.3" right="0.3" top="0.3" bottom="0.3" header="0.5" footer="0.5"/>
  <pageSetup orientation="landscape" paperSize="9" fitToHeight="1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84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3" customWidth="1" min="2" max="2"/>
    <col width="12" customWidth="1" min="3" max="3"/>
    <col width="11" customWidth="1" min="4" max="4"/>
  </cols>
  <sheetData>
    <row r="1" ht="30" customHeight="1">
      <c r="A1" s="16" t="inlineStr">
        <is>
          <t>Orders (one row per order)</t>
        </is>
      </c>
    </row>
    <row r="2" ht="30" customHeight="1">
      <c r="A2" s="17" t="inlineStr">
        <is>
          <t>Yellow columns: type or pick from the drop-down. Green columns: formulas, do not type over them. All numbers in this workbook are fictional teaching data, not real company figures.</t>
        </is>
      </c>
    </row>
    <row r="4" ht="32" customHeight="1">
      <c r="A4" s="18" t="inlineStr">
        <is>
          <t>Order ID</t>
        </is>
      </c>
      <c r="B4" s="18" t="inlineStr">
        <is>
          <t>Order Date</t>
        </is>
      </c>
      <c r="C4" s="18" t="inlineStr">
        <is>
          <t>Customer ID</t>
        </is>
      </c>
      <c r="D4" s="18" t="inlineStr">
        <is>
          <t>Amount</t>
        </is>
      </c>
    </row>
    <row r="5">
      <c r="A5" s="19" t="inlineStr">
        <is>
          <t>R-5001</t>
        </is>
      </c>
      <c r="B5" s="20" t="n">
        <v>45932</v>
      </c>
      <c r="C5" s="19" t="inlineStr">
        <is>
          <t>C-1009</t>
        </is>
      </c>
      <c r="D5" s="21" t="n">
        <v>310</v>
      </c>
    </row>
    <row r="6">
      <c r="A6" s="19" t="inlineStr">
        <is>
          <t>R-5002</t>
        </is>
      </c>
      <c r="B6" s="20" t="n">
        <v>45934</v>
      </c>
      <c r="C6" s="19" t="inlineStr">
        <is>
          <t>C-1045</t>
        </is>
      </c>
      <c r="D6" s="21" t="n">
        <v>2440</v>
      </c>
    </row>
    <row r="7">
      <c r="A7" s="19" t="inlineStr">
        <is>
          <t>R-5003</t>
        </is>
      </c>
      <c r="B7" s="20" t="n">
        <v>45935</v>
      </c>
      <c r="C7" s="19" t="inlineStr">
        <is>
          <t>C-1010</t>
        </is>
      </c>
      <c r="D7" s="21" t="n">
        <v>1240</v>
      </c>
    </row>
    <row r="8">
      <c r="A8" s="19" t="inlineStr">
        <is>
          <t>R-5004</t>
        </is>
      </c>
      <c r="B8" s="20" t="n">
        <v>45935</v>
      </c>
      <c r="C8" s="19" t="inlineStr">
        <is>
          <t>C-1029</t>
        </is>
      </c>
      <c r="D8" s="21" t="n">
        <v>970</v>
      </c>
    </row>
    <row r="9">
      <c r="A9" s="19" t="inlineStr">
        <is>
          <t>R-5005</t>
        </is>
      </c>
      <c r="B9" s="20" t="n">
        <v>45935</v>
      </c>
      <c r="C9" s="19" t="inlineStr">
        <is>
          <t>C-1051</t>
        </is>
      </c>
      <c r="D9" s="21" t="n">
        <v>1350</v>
      </c>
    </row>
    <row r="10">
      <c r="A10" s="19" t="inlineStr">
        <is>
          <t>R-5006</t>
        </is>
      </c>
      <c r="B10" s="20" t="n">
        <v>45936</v>
      </c>
      <c r="C10" s="19" t="inlineStr">
        <is>
          <t>C-1024</t>
        </is>
      </c>
      <c r="D10" s="21" t="n">
        <v>690</v>
      </c>
    </row>
    <row r="11">
      <c r="A11" s="19" t="inlineStr">
        <is>
          <t>R-5007</t>
        </is>
      </c>
      <c r="B11" s="20" t="n">
        <v>45937</v>
      </c>
      <c r="C11" s="19" t="inlineStr">
        <is>
          <t>C-1023</t>
        </is>
      </c>
      <c r="D11" s="21" t="n">
        <v>1440</v>
      </c>
    </row>
    <row r="12">
      <c r="A12" s="19" t="inlineStr">
        <is>
          <t>R-5008</t>
        </is>
      </c>
      <c r="B12" s="20" t="n">
        <v>45937</v>
      </c>
      <c r="C12" s="19" t="inlineStr">
        <is>
          <t>C-1054</t>
        </is>
      </c>
      <c r="D12" s="21" t="n">
        <v>1440</v>
      </c>
    </row>
    <row r="13">
      <c r="A13" s="19" t="inlineStr">
        <is>
          <t>R-5009</t>
        </is>
      </c>
      <c r="B13" s="20" t="n">
        <v>45938</v>
      </c>
      <c r="C13" s="19" t="inlineStr">
        <is>
          <t>C-1008</t>
        </is>
      </c>
      <c r="D13" s="21" t="n">
        <v>1670</v>
      </c>
    </row>
    <row r="14">
      <c r="A14" s="19" t="inlineStr">
        <is>
          <t>R-5010</t>
        </is>
      </c>
      <c r="B14" s="20" t="n">
        <v>45938</v>
      </c>
      <c r="C14" s="19" t="inlineStr">
        <is>
          <t>C-1031</t>
        </is>
      </c>
      <c r="D14" s="21" t="n">
        <v>1960</v>
      </c>
    </row>
    <row r="15">
      <c r="A15" s="19" t="inlineStr">
        <is>
          <t>R-5011</t>
        </is>
      </c>
      <c r="B15" s="20" t="n">
        <v>45938</v>
      </c>
      <c r="C15" s="19" t="inlineStr">
        <is>
          <t>C-1052</t>
        </is>
      </c>
      <c r="D15" s="21" t="n">
        <v>1060</v>
      </c>
    </row>
    <row r="16">
      <c r="A16" s="19" t="inlineStr">
        <is>
          <t>R-5012</t>
        </is>
      </c>
      <c r="B16" s="20" t="n">
        <v>45938</v>
      </c>
      <c r="C16" s="19" t="inlineStr">
        <is>
          <t>C-1057</t>
        </is>
      </c>
      <c r="D16" s="21" t="n">
        <v>1690</v>
      </c>
    </row>
    <row r="17">
      <c r="A17" s="19" t="inlineStr">
        <is>
          <t>R-5013</t>
        </is>
      </c>
      <c r="B17" s="20" t="n">
        <v>45939</v>
      </c>
      <c r="C17" s="19" t="inlineStr">
        <is>
          <t>C-1004</t>
        </is>
      </c>
      <c r="D17" s="21" t="n">
        <v>1960</v>
      </c>
    </row>
    <row r="18">
      <c r="A18" s="19" t="inlineStr">
        <is>
          <t>R-5014</t>
        </is>
      </c>
      <c r="B18" s="20" t="n">
        <v>45940</v>
      </c>
      <c r="C18" s="19" t="inlineStr">
        <is>
          <t>C-1045</t>
        </is>
      </c>
      <c r="D18" s="21" t="n">
        <v>1480</v>
      </c>
    </row>
    <row r="19">
      <c r="A19" s="19" t="inlineStr">
        <is>
          <t>R-5015</t>
        </is>
      </c>
      <c r="B19" s="20" t="n">
        <v>45940</v>
      </c>
      <c r="C19" s="19" t="inlineStr">
        <is>
          <t>C-1060</t>
        </is>
      </c>
      <c r="D19" s="21" t="n">
        <v>1130</v>
      </c>
    </row>
    <row r="20">
      <c r="A20" s="19" t="inlineStr">
        <is>
          <t>R-5016</t>
        </is>
      </c>
      <c r="B20" s="20" t="n">
        <v>45942</v>
      </c>
      <c r="C20" s="19" t="inlineStr">
        <is>
          <t>C-1031</t>
        </is>
      </c>
      <c r="D20" s="21" t="n">
        <v>1990</v>
      </c>
    </row>
    <row r="21">
      <c r="A21" s="19" t="inlineStr">
        <is>
          <t>R-5017</t>
        </is>
      </c>
      <c r="B21" s="20" t="n">
        <v>45943</v>
      </c>
      <c r="C21" s="19" t="inlineStr">
        <is>
          <t>C-1046</t>
        </is>
      </c>
      <c r="D21" s="21" t="n">
        <v>1240</v>
      </c>
    </row>
    <row r="22">
      <c r="A22" s="19" t="inlineStr">
        <is>
          <t>R-5018</t>
        </is>
      </c>
      <c r="B22" s="20" t="n">
        <v>45945</v>
      </c>
      <c r="C22" s="19" t="inlineStr">
        <is>
          <t>C-1047</t>
        </is>
      </c>
      <c r="D22" s="21" t="n">
        <v>2890</v>
      </c>
    </row>
    <row r="23">
      <c r="A23" s="19" t="inlineStr">
        <is>
          <t>R-5019</t>
        </is>
      </c>
      <c r="B23" s="20" t="n">
        <v>45948</v>
      </c>
      <c r="C23" s="19" t="inlineStr">
        <is>
          <t>C-1039</t>
        </is>
      </c>
      <c r="D23" s="21" t="n">
        <v>1040</v>
      </c>
    </row>
    <row r="24">
      <c r="A24" s="19" t="inlineStr">
        <is>
          <t>R-5020</t>
        </is>
      </c>
      <c r="B24" s="20" t="n">
        <v>45949</v>
      </c>
      <c r="C24" s="19" t="inlineStr">
        <is>
          <t>C-1046</t>
        </is>
      </c>
      <c r="D24" s="21" t="n">
        <v>2120</v>
      </c>
    </row>
    <row r="25">
      <c r="A25" s="19" t="inlineStr">
        <is>
          <t>R-5021</t>
        </is>
      </c>
      <c r="B25" s="20" t="n">
        <v>45949</v>
      </c>
      <c r="C25" s="19" t="inlineStr">
        <is>
          <t>C-1047</t>
        </is>
      </c>
      <c r="D25" s="21" t="n">
        <v>2170</v>
      </c>
    </row>
    <row r="26">
      <c r="A26" s="19" t="inlineStr">
        <is>
          <t>R-5022</t>
        </is>
      </c>
      <c r="B26" s="20" t="n">
        <v>45950</v>
      </c>
      <c r="C26" s="19" t="inlineStr">
        <is>
          <t>C-1012</t>
        </is>
      </c>
      <c r="D26" s="21" t="n">
        <v>1340</v>
      </c>
    </row>
    <row r="27">
      <c r="A27" s="19" t="inlineStr">
        <is>
          <t>R-5023</t>
        </is>
      </c>
      <c r="B27" s="20" t="n">
        <v>45951</v>
      </c>
      <c r="C27" s="19" t="inlineStr">
        <is>
          <t>C-1007</t>
        </is>
      </c>
      <c r="D27" s="21" t="n">
        <v>1610</v>
      </c>
    </row>
    <row r="28">
      <c r="A28" s="19" t="inlineStr">
        <is>
          <t>R-5024</t>
        </is>
      </c>
      <c r="B28" s="20" t="n">
        <v>45951</v>
      </c>
      <c r="C28" s="19" t="inlineStr">
        <is>
          <t>C-1040</t>
        </is>
      </c>
      <c r="D28" s="21" t="n">
        <v>850</v>
      </c>
    </row>
    <row r="29">
      <c r="A29" s="19" t="inlineStr">
        <is>
          <t>R-5025</t>
        </is>
      </c>
      <c r="B29" s="20" t="n">
        <v>45952</v>
      </c>
      <c r="C29" s="19" t="inlineStr">
        <is>
          <t>C-1002</t>
        </is>
      </c>
      <c r="D29" s="21" t="n">
        <v>790</v>
      </c>
    </row>
    <row r="30">
      <c r="A30" s="19" t="inlineStr">
        <is>
          <t>R-5026</t>
        </is>
      </c>
      <c r="B30" s="20" t="n">
        <v>45953</v>
      </c>
      <c r="C30" s="19" t="inlineStr">
        <is>
          <t>C-1014</t>
        </is>
      </c>
      <c r="D30" s="21" t="n">
        <v>1310</v>
      </c>
    </row>
    <row r="31">
      <c r="A31" s="19" t="inlineStr">
        <is>
          <t>R-5027</t>
        </is>
      </c>
      <c r="B31" s="20" t="n">
        <v>45954</v>
      </c>
      <c r="C31" s="19" t="inlineStr">
        <is>
          <t>C-1039</t>
        </is>
      </c>
      <c r="D31" s="21" t="n">
        <v>2450</v>
      </c>
    </row>
    <row r="32">
      <c r="A32" s="19" t="inlineStr">
        <is>
          <t>R-5028</t>
        </is>
      </c>
      <c r="B32" s="20" t="n">
        <v>45958</v>
      </c>
      <c r="C32" s="19" t="inlineStr">
        <is>
          <t>C-1057</t>
        </is>
      </c>
      <c r="D32" s="21" t="n">
        <v>1610</v>
      </c>
    </row>
    <row r="33">
      <c r="A33" s="19" t="inlineStr">
        <is>
          <t>R-5029</t>
        </is>
      </c>
      <c r="B33" s="20" t="n">
        <v>45961</v>
      </c>
      <c r="C33" s="19" t="inlineStr">
        <is>
          <t>C-1046</t>
        </is>
      </c>
      <c r="D33" s="21" t="n">
        <v>1050</v>
      </c>
    </row>
    <row r="34">
      <c r="A34" s="19" t="inlineStr">
        <is>
          <t>R-5030</t>
        </is>
      </c>
      <c r="B34" s="20" t="n">
        <v>45966</v>
      </c>
      <c r="C34" s="19" t="inlineStr">
        <is>
          <t>C-1057</t>
        </is>
      </c>
      <c r="D34" s="21" t="n">
        <v>2440</v>
      </c>
    </row>
    <row r="35">
      <c r="A35" s="19" t="inlineStr">
        <is>
          <t>R-5031</t>
        </is>
      </c>
      <c r="B35" s="20" t="n">
        <v>45967</v>
      </c>
      <c r="C35" s="19" t="inlineStr">
        <is>
          <t>C-1010</t>
        </is>
      </c>
      <c r="D35" s="21" t="n">
        <v>1850</v>
      </c>
    </row>
    <row r="36">
      <c r="A36" s="19" t="inlineStr">
        <is>
          <t>R-5032</t>
        </is>
      </c>
      <c r="B36" s="20" t="n">
        <v>45967</v>
      </c>
      <c r="C36" s="19" t="inlineStr">
        <is>
          <t>C-1034</t>
        </is>
      </c>
      <c r="D36" s="21" t="n">
        <v>460</v>
      </c>
    </row>
    <row r="37">
      <c r="A37" s="19" t="inlineStr">
        <is>
          <t>R-5033</t>
        </is>
      </c>
      <c r="B37" s="20" t="n">
        <v>45968</v>
      </c>
      <c r="C37" s="19" t="inlineStr">
        <is>
          <t>C-1029</t>
        </is>
      </c>
      <c r="D37" s="21" t="n">
        <v>1340</v>
      </c>
    </row>
    <row r="38">
      <c r="A38" s="19" t="inlineStr">
        <is>
          <t>R-5034</t>
        </is>
      </c>
      <c r="B38" s="20" t="n">
        <v>45969</v>
      </c>
      <c r="C38" s="19" t="inlineStr">
        <is>
          <t>C-1024</t>
        </is>
      </c>
      <c r="D38" s="21" t="n">
        <v>1740</v>
      </c>
    </row>
    <row r="39">
      <c r="A39" s="19" t="inlineStr">
        <is>
          <t>R-5035</t>
        </is>
      </c>
      <c r="B39" s="20" t="n">
        <v>45970</v>
      </c>
      <c r="C39" s="19" t="inlineStr">
        <is>
          <t>C-1008</t>
        </is>
      </c>
      <c r="D39" s="21" t="n">
        <v>3060</v>
      </c>
    </row>
    <row r="40">
      <c r="A40" s="19" t="inlineStr">
        <is>
          <t>R-5036</t>
        </is>
      </c>
      <c r="B40" s="20" t="n">
        <v>45970</v>
      </c>
      <c r="C40" s="19" t="inlineStr">
        <is>
          <t>C-1015</t>
        </is>
      </c>
      <c r="D40" s="21" t="n">
        <v>1690</v>
      </c>
    </row>
    <row r="41">
      <c r="A41" s="19" t="inlineStr">
        <is>
          <t>R-5037</t>
        </is>
      </c>
      <c r="B41" s="20" t="n">
        <v>45970</v>
      </c>
      <c r="C41" s="19" t="inlineStr">
        <is>
          <t>C-1015</t>
        </is>
      </c>
      <c r="D41" s="21" t="n">
        <v>2180</v>
      </c>
    </row>
    <row r="42">
      <c r="A42" s="19" t="inlineStr">
        <is>
          <t>R-5038</t>
        </is>
      </c>
      <c r="B42" s="20" t="n">
        <v>45970</v>
      </c>
      <c r="C42" s="19" t="inlineStr">
        <is>
          <t>C-1015</t>
        </is>
      </c>
      <c r="D42" s="21" t="n">
        <v>720</v>
      </c>
    </row>
    <row r="43">
      <c r="A43" s="19" t="inlineStr">
        <is>
          <t>R-5039</t>
        </is>
      </c>
      <c r="B43" s="20" t="n">
        <v>45971</v>
      </c>
      <c r="C43" s="19" t="inlineStr">
        <is>
          <t>C-1037</t>
        </is>
      </c>
      <c r="D43" s="21" t="n">
        <v>700</v>
      </c>
    </row>
    <row r="44">
      <c r="A44" s="19" t="inlineStr">
        <is>
          <t>R-5040</t>
        </is>
      </c>
      <c r="B44" s="20" t="n">
        <v>45971</v>
      </c>
      <c r="C44" s="19" t="inlineStr">
        <is>
          <t>C-1046</t>
        </is>
      </c>
      <c r="D44" s="21" t="n">
        <v>2520</v>
      </c>
    </row>
    <row r="45">
      <c r="A45" s="19" t="inlineStr">
        <is>
          <t>R-5041</t>
        </is>
      </c>
      <c r="B45" s="20" t="n">
        <v>45972</v>
      </c>
      <c r="C45" s="19" t="inlineStr">
        <is>
          <t>C-1019</t>
        </is>
      </c>
      <c r="D45" s="21" t="n">
        <v>1480</v>
      </c>
    </row>
    <row r="46">
      <c r="A46" s="19" t="inlineStr">
        <is>
          <t>R-5042</t>
        </is>
      </c>
      <c r="B46" s="20" t="n">
        <v>45974</v>
      </c>
      <c r="C46" s="19" t="inlineStr">
        <is>
          <t>C-1024</t>
        </is>
      </c>
      <c r="D46" s="21" t="n">
        <v>1200</v>
      </c>
    </row>
    <row r="47">
      <c r="A47" s="19" t="inlineStr">
        <is>
          <t>R-5043</t>
        </is>
      </c>
      <c r="B47" s="20" t="n">
        <v>45977</v>
      </c>
      <c r="C47" s="19" t="inlineStr">
        <is>
          <t>C-1028</t>
        </is>
      </c>
      <c r="D47" s="21" t="n">
        <v>1310</v>
      </c>
    </row>
    <row r="48">
      <c r="A48" s="19" t="inlineStr">
        <is>
          <t>R-5044</t>
        </is>
      </c>
      <c r="B48" s="20" t="n">
        <v>45979</v>
      </c>
      <c r="C48" s="19" t="inlineStr">
        <is>
          <t>C-1019</t>
        </is>
      </c>
      <c r="D48" s="21" t="n">
        <v>2410</v>
      </c>
    </row>
    <row r="49">
      <c r="A49" s="19" t="inlineStr">
        <is>
          <t>R-5045</t>
        </is>
      </c>
      <c r="B49" s="20" t="n">
        <v>45980</v>
      </c>
      <c r="C49" s="19" t="inlineStr">
        <is>
          <t>C-1005</t>
        </is>
      </c>
      <c r="D49" s="21" t="n">
        <v>1940</v>
      </c>
    </row>
    <row r="50">
      <c r="A50" s="19" t="inlineStr">
        <is>
          <t>R-5046</t>
        </is>
      </c>
      <c r="B50" s="20" t="n">
        <v>45980</v>
      </c>
      <c r="C50" s="19" t="inlineStr">
        <is>
          <t>C-1005</t>
        </is>
      </c>
      <c r="D50" s="21" t="n">
        <v>1270</v>
      </c>
    </row>
    <row r="51">
      <c r="A51" s="19" t="inlineStr">
        <is>
          <t>R-5047</t>
        </is>
      </c>
      <c r="B51" s="20" t="n">
        <v>45980</v>
      </c>
      <c r="C51" s="19" t="inlineStr">
        <is>
          <t>C-1022</t>
        </is>
      </c>
      <c r="D51" s="21" t="n">
        <v>2680</v>
      </c>
    </row>
    <row r="52">
      <c r="A52" s="19" t="inlineStr">
        <is>
          <t>R-5048</t>
        </is>
      </c>
      <c r="B52" s="20" t="n">
        <v>45980</v>
      </c>
      <c r="C52" s="19" t="inlineStr">
        <is>
          <t>C-1047</t>
        </is>
      </c>
      <c r="D52" s="21" t="n">
        <v>1460</v>
      </c>
    </row>
    <row r="53">
      <c r="A53" s="19" t="inlineStr">
        <is>
          <t>R-5049</t>
        </is>
      </c>
      <c r="B53" s="20" t="n">
        <v>45981</v>
      </c>
      <c r="C53" s="19" t="inlineStr">
        <is>
          <t>C-1015</t>
        </is>
      </c>
      <c r="D53" s="21" t="n">
        <v>1290</v>
      </c>
    </row>
    <row r="54">
      <c r="A54" s="19" t="inlineStr">
        <is>
          <t>R-5050</t>
        </is>
      </c>
      <c r="B54" s="20" t="n">
        <v>45981</v>
      </c>
      <c r="C54" s="19" t="inlineStr">
        <is>
          <t>C-1028</t>
        </is>
      </c>
      <c r="D54" s="21" t="n">
        <v>650</v>
      </c>
    </row>
    <row r="55">
      <c r="A55" s="19" t="inlineStr">
        <is>
          <t>R-5051</t>
        </is>
      </c>
      <c r="B55" s="20" t="n">
        <v>45981</v>
      </c>
      <c r="C55" s="19" t="inlineStr">
        <is>
          <t>C-1036</t>
        </is>
      </c>
      <c r="D55" s="21" t="n">
        <v>1770</v>
      </c>
    </row>
    <row r="56">
      <c r="A56" s="19" t="inlineStr">
        <is>
          <t>R-5052</t>
        </is>
      </c>
      <c r="B56" s="20" t="n">
        <v>45981</v>
      </c>
      <c r="C56" s="19" t="inlineStr">
        <is>
          <t>C-1053</t>
        </is>
      </c>
      <c r="D56" s="21" t="n">
        <v>2000</v>
      </c>
    </row>
    <row r="57">
      <c r="A57" s="19" t="inlineStr">
        <is>
          <t>R-5053</t>
        </is>
      </c>
      <c r="B57" s="20" t="n">
        <v>45982</v>
      </c>
      <c r="C57" s="19" t="inlineStr">
        <is>
          <t>C-1024</t>
        </is>
      </c>
      <c r="D57" s="21" t="n">
        <v>1280</v>
      </c>
    </row>
    <row r="58">
      <c r="A58" s="19" t="inlineStr">
        <is>
          <t>R-5054</t>
        </is>
      </c>
      <c r="B58" s="20" t="n">
        <v>45982</v>
      </c>
      <c r="C58" s="19" t="inlineStr">
        <is>
          <t>C-1050</t>
        </is>
      </c>
      <c r="D58" s="21" t="n">
        <v>1370</v>
      </c>
    </row>
    <row r="59">
      <c r="A59" s="19" t="inlineStr">
        <is>
          <t>R-5055</t>
        </is>
      </c>
      <c r="B59" s="20" t="n">
        <v>45983</v>
      </c>
      <c r="C59" s="19" t="inlineStr">
        <is>
          <t>C-1019</t>
        </is>
      </c>
      <c r="D59" s="21" t="n">
        <v>2900</v>
      </c>
    </row>
    <row r="60">
      <c r="A60" s="19" t="inlineStr">
        <is>
          <t>R-5056</t>
        </is>
      </c>
      <c r="B60" s="20" t="n">
        <v>45984</v>
      </c>
      <c r="C60" s="19" t="inlineStr">
        <is>
          <t>C-1019</t>
        </is>
      </c>
      <c r="D60" s="21" t="n">
        <v>1530</v>
      </c>
    </row>
    <row r="61">
      <c r="A61" s="19" t="inlineStr">
        <is>
          <t>R-5057</t>
        </is>
      </c>
      <c r="B61" s="20" t="n">
        <v>45985</v>
      </c>
      <c r="C61" s="19" t="inlineStr">
        <is>
          <t>C-1001</t>
        </is>
      </c>
      <c r="D61" s="21" t="n">
        <v>1250</v>
      </c>
    </row>
    <row r="62">
      <c r="A62" s="19" t="inlineStr">
        <is>
          <t>R-5058</t>
        </is>
      </c>
      <c r="B62" s="20" t="n">
        <v>45985</v>
      </c>
      <c r="C62" s="19" t="inlineStr">
        <is>
          <t>C-1026</t>
        </is>
      </c>
      <c r="D62" s="21" t="n">
        <v>1470</v>
      </c>
    </row>
    <row r="63">
      <c r="A63" s="19" t="inlineStr">
        <is>
          <t>R-5059</t>
        </is>
      </c>
      <c r="B63" s="20" t="n">
        <v>45986</v>
      </c>
      <c r="C63" s="19" t="inlineStr">
        <is>
          <t>C-1046</t>
        </is>
      </c>
      <c r="D63" s="21" t="n">
        <v>1760</v>
      </c>
    </row>
    <row r="64">
      <c r="A64" s="19" t="inlineStr">
        <is>
          <t>R-5060</t>
        </is>
      </c>
      <c r="B64" s="20" t="n">
        <v>45987</v>
      </c>
      <c r="C64" s="19" t="inlineStr">
        <is>
          <t>C-1014</t>
        </is>
      </c>
      <c r="D64" s="21" t="n">
        <v>1120</v>
      </c>
    </row>
    <row r="65">
      <c r="A65" s="19" t="inlineStr">
        <is>
          <t>R-5061</t>
        </is>
      </c>
      <c r="B65" s="20" t="n">
        <v>45988</v>
      </c>
      <c r="C65" s="19" t="inlineStr">
        <is>
          <t>C-1010</t>
        </is>
      </c>
      <c r="D65" s="21" t="n">
        <v>2560</v>
      </c>
    </row>
    <row r="66">
      <c r="A66" s="19" t="inlineStr">
        <is>
          <t>R-5062</t>
        </is>
      </c>
      <c r="B66" s="20" t="n">
        <v>45988</v>
      </c>
      <c r="C66" s="19" t="inlineStr">
        <is>
          <t>C-1022</t>
        </is>
      </c>
      <c r="D66" s="21" t="n">
        <v>1160</v>
      </c>
    </row>
    <row r="67">
      <c r="A67" s="19" t="inlineStr">
        <is>
          <t>R-5063</t>
        </is>
      </c>
      <c r="B67" s="20" t="n">
        <v>45988</v>
      </c>
      <c r="C67" s="19" t="inlineStr">
        <is>
          <t>C-1052</t>
        </is>
      </c>
      <c r="D67" s="21" t="n">
        <v>1610</v>
      </c>
    </row>
    <row r="68">
      <c r="A68" s="19" t="inlineStr">
        <is>
          <t>R-5064</t>
        </is>
      </c>
      <c r="B68" s="20" t="n">
        <v>45989</v>
      </c>
      <c r="C68" s="19" t="inlineStr">
        <is>
          <t>C-1060</t>
        </is>
      </c>
      <c r="D68" s="21" t="n">
        <v>2030</v>
      </c>
    </row>
    <row r="69">
      <c r="A69" s="19" t="inlineStr">
        <is>
          <t>R-5065</t>
        </is>
      </c>
      <c r="B69" s="20" t="n">
        <v>45990</v>
      </c>
      <c r="C69" s="19" t="inlineStr">
        <is>
          <t>C-1052</t>
        </is>
      </c>
      <c r="D69" s="21" t="n">
        <v>2920</v>
      </c>
    </row>
    <row r="70">
      <c r="A70" s="19" t="inlineStr">
        <is>
          <t>R-5066</t>
        </is>
      </c>
      <c r="B70" s="20" t="n">
        <v>45992</v>
      </c>
      <c r="C70" s="19" t="inlineStr">
        <is>
          <t>C-1001</t>
        </is>
      </c>
      <c r="D70" s="21" t="n">
        <v>1190</v>
      </c>
    </row>
    <row r="71">
      <c r="A71" s="19" t="inlineStr">
        <is>
          <t>R-5067</t>
        </is>
      </c>
      <c r="B71" s="20" t="n">
        <v>45992</v>
      </c>
      <c r="C71" s="19" t="inlineStr">
        <is>
          <t>C-1005</t>
        </is>
      </c>
      <c r="D71" s="21" t="n">
        <v>2570</v>
      </c>
    </row>
    <row r="72">
      <c r="A72" s="19" t="inlineStr">
        <is>
          <t>R-5068</t>
        </is>
      </c>
      <c r="B72" s="20" t="n">
        <v>45992</v>
      </c>
      <c r="C72" s="19" t="inlineStr">
        <is>
          <t>C-1038</t>
        </is>
      </c>
      <c r="D72" s="21" t="n">
        <v>1150</v>
      </c>
    </row>
    <row r="73">
      <c r="A73" s="19" t="inlineStr">
        <is>
          <t>R-5069</t>
        </is>
      </c>
      <c r="B73" s="20" t="n">
        <v>45993</v>
      </c>
      <c r="C73" s="19" t="inlineStr">
        <is>
          <t>C-1023</t>
        </is>
      </c>
      <c r="D73" s="21" t="n">
        <v>650</v>
      </c>
    </row>
    <row r="74">
      <c r="A74" s="19" t="inlineStr">
        <is>
          <t>R-5070</t>
        </is>
      </c>
      <c r="B74" s="20" t="n">
        <v>45994</v>
      </c>
      <c r="C74" s="19" t="inlineStr">
        <is>
          <t>C-1008</t>
        </is>
      </c>
      <c r="D74" s="21" t="n">
        <v>2900</v>
      </c>
    </row>
    <row r="75">
      <c r="A75" s="19" t="inlineStr">
        <is>
          <t>R-5071</t>
        </is>
      </c>
      <c r="B75" s="20" t="n">
        <v>45994</v>
      </c>
      <c r="C75" s="19" t="inlineStr">
        <is>
          <t>C-1019</t>
        </is>
      </c>
      <c r="D75" s="21" t="n">
        <v>2490</v>
      </c>
    </row>
    <row r="76">
      <c r="A76" s="19" t="inlineStr">
        <is>
          <t>R-5072</t>
        </is>
      </c>
      <c r="B76" s="20" t="n">
        <v>45994</v>
      </c>
      <c r="C76" s="19" t="inlineStr">
        <is>
          <t>C-1045</t>
        </is>
      </c>
      <c r="D76" s="21" t="n">
        <v>1160</v>
      </c>
    </row>
    <row r="77">
      <c r="A77" s="19" t="inlineStr">
        <is>
          <t>R-5073</t>
        </is>
      </c>
      <c r="B77" s="20" t="n">
        <v>45995</v>
      </c>
      <c r="C77" s="19" t="inlineStr">
        <is>
          <t>C-1005</t>
        </is>
      </c>
      <c r="D77" s="21" t="n">
        <v>1830</v>
      </c>
    </row>
    <row r="78">
      <c r="A78" s="19" t="inlineStr">
        <is>
          <t>R-5074</t>
        </is>
      </c>
      <c r="B78" s="20" t="n">
        <v>45996</v>
      </c>
      <c r="C78" s="19" t="inlineStr">
        <is>
          <t>C-1048</t>
        </is>
      </c>
      <c r="D78" s="21" t="n">
        <v>480</v>
      </c>
    </row>
    <row r="79">
      <c r="A79" s="19" t="inlineStr">
        <is>
          <t>R-5075</t>
        </is>
      </c>
      <c r="B79" s="20" t="n">
        <v>45996</v>
      </c>
      <c r="C79" s="19" t="inlineStr">
        <is>
          <t>C-1051</t>
        </is>
      </c>
      <c r="D79" s="21" t="n">
        <v>1800</v>
      </c>
    </row>
    <row r="80">
      <c r="A80" s="19" t="inlineStr">
        <is>
          <t>R-5076</t>
        </is>
      </c>
      <c r="B80" s="20" t="n">
        <v>45996</v>
      </c>
      <c r="C80" s="19" t="inlineStr">
        <is>
          <t>C-1060</t>
        </is>
      </c>
      <c r="D80" s="21" t="n">
        <v>2610</v>
      </c>
    </row>
    <row r="81">
      <c r="A81" s="19" t="inlineStr">
        <is>
          <t>R-5077</t>
        </is>
      </c>
      <c r="B81" s="20" t="n">
        <v>45997</v>
      </c>
      <c r="C81" s="19" t="inlineStr">
        <is>
          <t>C-1036</t>
        </is>
      </c>
      <c r="D81" s="21" t="n">
        <v>1640</v>
      </c>
    </row>
    <row r="82">
      <c r="A82" s="19" t="inlineStr">
        <is>
          <t>R-5078</t>
        </is>
      </c>
      <c r="B82" s="20" t="n">
        <v>45999</v>
      </c>
      <c r="C82" s="19" t="inlineStr">
        <is>
          <t>C-1022</t>
        </is>
      </c>
      <c r="D82" s="21" t="n">
        <v>2390</v>
      </c>
    </row>
    <row r="83">
      <c r="A83" s="19" t="inlineStr">
        <is>
          <t>R-5079</t>
        </is>
      </c>
      <c r="B83" s="20" t="n">
        <v>45999</v>
      </c>
      <c r="C83" s="19" t="inlineStr">
        <is>
          <t>C-1060</t>
        </is>
      </c>
      <c r="D83" s="21" t="n">
        <v>1160</v>
      </c>
    </row>
    <row r="84">
      <c r="A84" s="19" t="inlineStr">
        <is>
          <t>R-5080</t>
        </is>
      </c>
      <c r="B84" s="20" t="n">
        <v>46000</v>
      </c>
      <c r="C84" s="19" t="inlineStr">
        <is>
          <t>C-1005</t>
        </is>
      </c>
      <c r="D84" s="21" t="n">
        <v>2570</v>
      </c>
    </row>
    <row r="85">
      <c r="A85" s="19" t="inlineStr">
        <is>
          <t>R-5081</t>
        </is>
      </c>
      <c r="B85" s="20" t="n">
        <v>46000</v>
      </c>
      <c r="C85" s="19" t="inlineStr">
        <is>
          <t>C-1034</t>
        </is>
      </c>
      <c r="D85" s="21" t="n">
        <v>1230</v>
      </c>
    </row>
    <row r="86">
      <c r="A86" s="19" t="inlineStr">
        <is>
          <t>R-5082</t>
        </is>
      </c>
      <c r="B86" s="20" t="n">
        <v>46001</v>
      </c>
      <c r="C86" s="19" t="inlineStr">
        <is>
          <t>C-1005</t>
        </is>
      </c>
      <c r="D86" s="21" t="n">
        <v>3070</v>
      </c>
    </row>
    <row r="87">
      <c r="A87" s="19" t="inlineStr">
        <is>
          <t>R-5083</t>
        </is>
      </c>
      <c r="B87" s="20" t="n">
        <v>46001</v>
      </c>
      <c r="C87" s="19" t="inlineStr">
        <is>
          <t>C-1012</t>
        </is>
      </c>
      <c r="D87" s="21" t="n">
        <v>1410</v>
      </c>
    </row>
    <row r="88">
      <c r="A88" s="19" t="inlineStr">
        <is>
          <t>R-5084</t>
        </is>
      </c>
      <c r="B88" s="20" t="n">
        <v>46002</v>
      </c>
      <c r="C88" s="19" t="inlineStr">
        <is>
          <t>C-1007</t>
        </is>
      </c>
      <c r="D88" s="21" t="n">
        <v>1440</v>
      </c>
    </row>
    <row r="89">
      <c r="A89" s="19" t="inlineStr">
        <is>
          <t>R-5085</t>
        </is>
      </c>
      <c r="B89" s="20" t="n">
        <v>46002</v>
      </c>
      <c r="C89" s="19" t="inlineStr">
        <is>
          <t>C-1042</t>
        </is>
      </c>
      <c r="D89" s="21" t="n">
        <v>1430</v>
      </c>
    </row>
    <row r="90">
      <c r="A90" s="19" t="inlineStr">
        <is>
          <t>R-5086</t>
        </is>
      </c>
      <c r="B90" s="20" t="n">
        <v>46003</v>
      </c>
      <c r="C90" s="19" t="inlineStr">
        <is>
          <t>C-1008</t>
        </is>
      </c>
      <c r="D90" s="21" t="n">
        <v>920</v>
      </c>
    </row>
    <row r="91">
      <c r="A91" s="19" t="inlineStr">
        <is>
          <t>R-5087</t>
        </is>
      </c>
      <c r="B91" s="20" t="n">
        <v>46007</v>
      </c>
      <c r="C91" s="19" t="inlineStr">
        <is>
          <t>C-1008</t>
        </is>
      </c>
      <c r="D91" s="21" t="n">
        <v>1080</v>
      </c>
    </row>
    <row r="92">
      <c r="A92" s="19" t="inlineStr">
        <is>
          <t>R-5088</t>
        </is>
      </c>
      <c r="B92" s="20" t="n">
        <v>46009</v>
      </c>
      <c r="C92" s="19" t="inlineStr">
        <is>
          <t>C-1045</t>
        </is>
      </c>
      <c r="D92" s="21" t="n">
        <v>1830</v>
      </c>
    </row>
    <row r="93">
      <c r="A93" s="19" t="inlineStr">
        <is>
          <t>R-5089</t>
        </is>
      </c>
      <c r="B93" s="20" t="n">
        <v>46011</v>
      </c>
      <c r="C93" s="19" t="inlineStr">
        <is>
          <t>C-1051</t>
        </is>
      </c>
      <c r="D93" s="21" t="n">
        <v>1200</v>
      </c>
    </row>
    <row r="94">
      <c r="A94" s="19" t="inlineStr">
        <is>
          <t>R-5090</t>
        </is>
      </c>
      <c r="B94" s="20" t="n">
        <v>46012</v>
      </c>
      <c r="C94" s="19" t="inlineStr">
        <is>
          <t>C-1039</t>
        </is>
      </c>
      <c r="D94" s="21" t="n">
        <v>2160</v>
      </c>
    </row>
    <row r="95">
      <c r="A95" s="19" t="inlineStr">
        <is>
          <t>R-5091</t>
        </is>
      </c>
      <c r="B95" s="20" t="n">
        <v>46013</v>
      </c>
      <c r="C95" s="19" t="inlineStr">
        <is>
          <t>C-1019</t>
        </is>
      </c>
      <c r="D95" s="21" t="n">
        <v>2550</v>
      </c>
    </row>
    <row r="96">
      <c r="A96" s="19" t="inlineStr">
        <is>
          <t>R-5092</t>
        </is>
      </c>
      <c r="B96" s="20" t="n">
        <v>46013</v>
      </c>
      <c r="C96" s="19" t="inlineStr">
        <is>
          <t>C-1048</t>
        </is>
      </c>
      <c r="D96" s="21" t="n">
        <v>810</v>
      </c>
    </row>
    <row r="97">
      <c r="A97" s="19" t="inlineStr">
        <is>
          <t>R-5093</t>
        </is>
      </c>
      <c r="B97" s="20" t="n">
        <v>46014</v>
      </c>
      <c r="C97" s="19" t="inlineStr">
        <is>
          <t>C-1005</t>
        </is>
      </c>
      <c r="D97" s="21" t="n">
        <v>2580</v>
      </c>
    </row>
    <row r="98">
      <c r="A98" s="19" t="inlineStr">
        <is>
          <t>R-5094</t>
        </is>
      </c>
      <c r="B98" s="20" t="n">
        <v>46015</v>
      </c>
      <c r="C98" s="19" t="inlineStr">
        <is>
          <t>C-1039</t>
        </is>
      </c>
      <c r="D98" s="21" t="n">
        <v>2140</v>
      </c>
    </row>
    <row r="99">
      <c r="A99" s="19" t="inlineStr">
        <is>
          <t>R-5095</t>
        </is>
      </c>
      <c r="B99" s="20" t="n">
        <v>46016</v>
      </c>
      <c r="C99" s="19" t="inlineStr">
        <is>
          <t>C-1040</t>
        </is>
      </c>
      <c r="D99" s="21" t="n">
        <v>2030</v>
      </c>
    </row>
    <row r="100">
      <c r="A100" s="19" t="inlineStr">
        <is>
          <t>R-5096</t>
        </is>
      </c>
      <c r="B100" s="20" t="n">
        <v>46017</v>
      </c>
      <c r="C100" s="19" t="inlineStr">
        <is>
          <t>C-1045</t>
        </is>
      </c>
      <c r="D100" s="21" t="n">
        <v>1050</v>
      </c>
    </row>
    <row r="101">
      <c r="A101" s="19" t="inlineStr">
        <is>
          <t>R-5097</t>
        </is>
      </c>
      <c r="B101" s="20" t="n">
        <v>46022</v>
      </c>
      <c r="C101" s="19" t="inlineStr">
        <is>
          <t>C-1052</t>
        </is>
      </c>
      <c r="D101" s="21" t="n">
        <v>2110</v>
      </c>
    </row>
    <row r="102">
      <c r="A102" s="19" t="inlineStr">
        <is>
          <t>R-5098</t>
        </is>
      </c>
      <c r="B102" s="20" t="n">
        <v>46023</v>
      </c>
      <c r="C102" s="19" t="inlineStr">
        <is>
          <t>C-1036</t>
        </is>
      </c>
      <c r="D102" s="21" t="n">
        <v>680</v>
      </c>
    </row>
    <row r="103">
      <c r="A103" s="19" t="inlineStr">
        <is>
          <t>R-5099</t>
        </is>
      </c>
      <c r="B103" s="20" t="n">
        <v>46024</v>
      </c>
      <c r="C103" s="19" t="inlineStr">
        <is>
          <t>C-1007</t>
        </is>
      </c>
      <c r="D103" s="21" t="n">
        <v>1450</v>
      </c>
    </row>
    <row r="104">
      <c r="A104" s="19" t="inlineStr">
        <is>
          <t>R-5100</t>
        </is>
      </c>
      <c r="B104" s="20" t="n">
        <v>46024</v>
      </c>
      <c r="C104" s="19" t="inlineStr">
        <is>
          <t>C-1022</t>
        </is>
      </c>
      <c r="D104" s="21" t="n">
        <v>3160</v>
      </c>
    </row>
    <row r="105">
      <c r="A105" s="19" t="inlineStr">
        <is>
          <t>R-5101</t>
        </is>
      </c>
      <c r="B105" s="20" t="n">
        <v>46030</v>
      </c>
      <c r="C105" s="19" t="inlineStr">
        <is>
          <t>C-1007</t>
        </is>
      </c>
      <c r="D105" s="21" t="n">
        <v>1120</v>
      </c>
    </row>
    <row r="106">
      <c r="A106" s="19" t="inlineStr">
        <is>
          <t>R-5102</t>
        </is>
      </c>
      <c r="B106" s="20" t="n">
        <v>46030</v>
      </c>
      <c r="C106" s="19" t="inlineStr">
        <is>
          <t>C-1046</t>
        </is>
      </c>
      <c r="D106" s="21" t="n">
        <v>2010</v>
      </c>
    </row>
    <row r="107">
      <c r="A107" s="19" t="inlineStr">
        <is>
          <t>R-5103</t>
        </is>
      </c>
      <c r="B107" s="20" t="n">
        <v>46031</v>
      </c>
      <c r="C107" s="19" t="inlineStr">
        <is>
          <t>C-1002</t>
        </is>
      </c>
      <c r="D107" s="21" t="n">
        <v>1570</v>
      </c>
    </row>
    <row r="108">
      <c r="A108" s="19" t="inlineStr">
        <is>
          <t>R-5104</t>
        </is>
      </c>
      <c r="B108" s="20" t="n">
        <v>46032</v>
      </c>
      <c r="C108" s="19" t="inlineStr">
        <is>
          <t>C-1033</t>
        </is>
      </c>
      <c r="D108" s="21" t="n">
        <v>1650</v>
      </c>
    </row>
    <row r="109">
      <c r="A109" s="19" t="inlineStr">
        <is>
          <t>R-5105</t>
        </is>
      </c>
      <c r="B109" s="20" t="n">
        <v>46033</v>
      </c>
      <c r="C109" s="19" t="inlineStr">
        <is>
          <t>C-1004</t>
        </is>
      </c>
      <c r="D109" s="21" t="n">
        <v>1460</v>
      </c>
    </row>
    <row r="110">
      <c r="A110" s="19" t="inlineStr">
        <is>
          <t>R-5106</t>
        </is>
      </c>
      <c r="B110" s="20" t="n">
        <v>46035</v>
      </c>
      <c r="C110" s="19" t="inlineStr">
        <is>
          <t>C-1050</t>
        </is>
      </c>
      <c r="D110" s="21" t="n">
        <v>2890</v>
      </c>
    </row>
    <row r="111">
      <c r="A111" s="19" t="inlineStr">
        <is>
          <t>R-5107</t>
        </is>
      </c>
      <c r="B111" s="20" t="n">
        <v>46036</v>
      </c>
      <c r="C111" s="19" t="inlineStr">
        <is>
          <t>C-1057</t>
        </is>
      </c>
      <c r="D111" s="21" t="n">
        <v>1380</v>
      </c>
    </row>
    <row r="112">
      <c r="A112" s="19" t="inlineStr">
        <is>
          <t>R-5108</t>
        </is>
      </c>
      <c r="B112" s="20" t="n">
        <v>46037</v>
      </c>
      <c r="C112" s="19" t="inlineStr">
        <is>
          <t>C-1018</t>
        </is>
      </c>
      <c r="D112" s="21" t="n">
        <v>1920</v>
      </c>
    </row>
    <row r="113">
      <c r="A113" s="19" t="inlineStr">
        <is>
          <t>R-5109</t>
        </is>
      </c>
      <c r="B113" s="20" t="n">
        <v>46037</v>
      </c>
      <c r="C113" s="19" t="inlineStr">
        <is>
          <t>C-1036</t>
        </is>
      </c>
      <c r="D113" s="21" t="n">
        <v>1630</v>
      </c>
    </row>
    <row r="114">
      <c r="A114" s="19" t="inlineStr">
        <is>
          <t>R-5110</t>
        </is>
      </c>
      <c r="B114" s="20" t="n">
        <v>46039</v>
      </c>
      <c r="C114" s="19" t="inlineStr">
        <is>
          <t>C-1022</t>
        </is>
      </c>
      <c r="D114" s="21" t="n">
        <v>960</v>
      </c>
    </row>
    <row r="115">
      <c r="A115" s="19" t="inlineStr">
        <is>
          <t>R-5111</t>
        </is>
      </c>
      <c r="B115" s="20" t="n">
        <v>46040</v>
      </c>
      <c r="C115" s="19" t="inlineStr">
        <is>
          <t>C-1046</t>
        </is>
      </c>
      <c r="D115" s="21" t="n">
        <v>1150</v>
      </c>
    </row>
    <row r="116">
      <c r="A116" s="19" t="inlineStr">
        <is>
          <t>R-5112</t>
        </is>
      </c>
      <c r="B116" s="20" t="n">
        <v>46041</v>
      </c>
      <c r="C116" s="19" t="inlineStr">
        <is>
          <t>C-1057</t>
        </is>
      </c>
      <c r="D116" s="21" t="n">
        <v>1690</v>
      </c>
    </row>
    <row r="117">
      <c r="A117" s="19" t="inlineStr">
        <is>
          <t>R-5113</t>
        </is>
      </c>
      <c r="B117" s="20" t="n">
        <v>46043</v>
      </c>
      <c r="C117" s="19" t="inlineStr">
        <is>
          <t>C-1042</t>
        </is>
      </c>
      <c r="D117" s="21" t="n">
        <v>1150</v>
      </c>
    </row>
    <row r="118">
      <c r="A118" s="19" t="inlineStr">
        <is>
          <t>R-5114</t>
        </is>
      </c>
      <c r="B118" s="20" t="n">
        <v>46043</v>
      </c>
      <c r="C118" s="19" t="inlineStr">
        <is>
          <t>C-1047</t>
        </is>
      </c>
      <c r="D118" s="21" t="n">
        <v>3200</v>
      </c>
    </row>
    <row r="119">
      <c r="A119" s="19" t="inlineStr">
        <is>
          <t>R-5115</t>
        </is>
      </c>
      <c r="B119" s="20" t="n">
        <v>46044</v>
      </c>
      <c r="C119" s="19" t="inlineStr">
        <is>
          <t>C-1046</t>
        </is>
      </c>
      <c r="D119" s="21" t="n">
        <v>2060</v>
      </c>
    </row>
    <row r="120">
      <c r="A120" s="19" t="inlineStr">
        <is>
          <t>R-5116</t>
        </is>
      </c>
      <c r="B120" s="20" t="n">
        <v>46044</v>
      </c>
      <c r="C120" s="19" t="inlineStr">
        <is>
          <t>C-1053</t>
        </is>
      </c>
      <c r="D120" s="21" t="n">
        <v>1610</v>
      </c>
    </row>
    <row r="121">
      <c r="A121" s="19" t="inlineStr">
        <is>
          <t>R-5117</t>
        </is>
      </c>
      <c r="B121" s="20" t="n">
        <v>46049</v>
      </c>
      <c r="C121" s="19" t="inlineStr">
        <is>
          <t>C-1010</t>
        </is>
      </c>
      <c r="D121" s="21" t="n">
        <v>2360</v>
      </c>
    </row>
    <row r="122">
      <c r="A122" s="19" t="inlineStr">
        <is>
          <t>R-5118</t>
        </is>
      </c>
      <c r="B122" s="20" t="n">
        <v>46051</v>
      </c>
      <c r="C122" s="19" t="inlineStr">
        <is>
          <t>C-1050</t>
        </is>
      </c>
      <c r="D122" s="21" t="n">
        <v>2250</v>
      </c>
    </row>
    <row r="123">
      <c r="A123" s="19" t="inlineStr">
        <is>
          <t>R-5119</t>
        </is>
      </c>
      <c r="B123" s="20" t="n">
        <v>46054</v>
      </c>
      <c r="C123" s="19" t="inlineStr">
        <is>
          <t>C-1007</t>
        </is>
      </c>
      <c r="D123" s="21" t="n">
        <v>1570</v>
      </c>
    </row>
    <row r="124">
      <c r="A124" s="19" t="inlineStr">
        <is>
          <t>R-5120</t>
        </is>
      </c>
      <c r="B124" s="20" t="n">
        <v>46055</v>
      </c>
      <c r="C124" s="19" t="inlineStr">
        <is>
          <t>C-1057</t>
        </is>
      </c>
      <c r="D124" s="21" t="n">
        <v>1620</v>
      </c>
    </row>
    <row r="125">
      <c r="A125" s="19" t="inlineStr">
        <is>
          <t>R-5121</t>
        </is>
      </c>
      <c r="B125" s="20" t="n">
        <v>46056</v>
      </c>
      <c r="C125" s="19" t="inlineStr">
        <is>
          <t>C-1013</t>
        </is>
      </c>
      <c r="D125" s="21" t="n">
        <v>590</v>
      </c>
    </row>
    <row r="126">
      <c r="A126" s="19" t="inlineStr">
        <is>
          <t>R-5122</t>
        </is>
      </c>
      <c r="B126" s="20" t="n">
        <v>46056</v>
      </c>
      <c r="C126" s="19" t="inlineStr">
        <is>
          <t>C-1054</t>
        </is>
      </c>
      <c r="D126" s="21" t="n">
        <v>780</v>
      </c>
    </row>
    <row r="127">
      <c r="A127" s="19" t="inlineStr">
        <is>
          <t>R-5123</t>
        </is>
      </c>
      <c r="B127" s="20" t="n">
        <v>46057</v>
      </c>
      <c r="C127" s="19" t="inlineStr">
        <is>
          <t>C-1009</t>
        </is>
      </c>
      <c r="D127" s="21" t="n">
        <v>800</v>
      </c>
    </row>
    <row r="128">
      <c r="A128" s="19" t="inlineStr">
        <is>
          <t>R-5124</t>
        </is>
      </c>
      <c r="B128" s="20" t="n">
        <v>46058</v>
      </c>
      <c r="C128" s="19" t="inlineStr">
        <is>
          <t>C-1008</t>
        </is>
      </c>
      <c r="D128" s="21" t="n">
        <v>1340</v>
      </c>
    </row>
    <row r="129">
      <c r="A129" s="19" t="inlineStr">
        <is>
          <t>R-5125</t>
        </is>
      </c>
      <c r="B129" s="20" t="n">
        <v>46058</v>
      </c>
      <c r="C129" s="19" t="inlineStr">
        <is>
          <t>C-1009</t>
        </is>
      </c>
      <c r="D129" s="21" t="n">
        <v>330</v>
      </c>
    </row>
    <row r="130">
      <c r="A130" s="19" t="inlineStr">
        <is>
          <t>R-5126</t>
        </is>
      </c>
      <c r="B130" s="20" t="n">
        <v>46058</v>
      </c>
      <c r="C130" s="19" t="inlineStr">
        <is>
          <t>C-1022</t>
        </is>
      </c>
      <c r="D130" s="21" t="n">
        <v>2900</v>
      </c>
    </row>
    <row r="131">
      <c r="A131" s="19" t="inlineStr">
        <is>
          <t>R-5127</t>
        </is>
      </c>
      <c r="B131" s="20" t="n">
        <v>46059</v>
      </c>
      <c r="C131" s="19" t="inlineStr">
        <is>
          <t>C-1005</t>
        </is>
      </c>
      <c r="D131" s="21" t="n">
        <v>2830</v>
      </c>
    </row>
    <row r="132">
      <c r="A132" s="19" t="inlineStr">
        <is>
          <t>R-5128</t>
        </is>
      </c>
      <c r="B132" s="20" t="n">
        <v>46059</v>
      </c>
      <c r="C132" s="19" t="inlineStr">
        <is>
          <t>C-1007</t>
        </is>
      </c>
      <c r="D132" s="21" t="n">
        <v>920</v>
      </c>
    </row>
    <row r="133">
      <c r="A133" s="19" t="inlineStr">
        <is>
          <t>R-5129</t>
        </is>
      </c>
      <c r="B133" s="20" t="n">
        <v>46061</v>
      </c>
      <c r="C133" s="19" t="inlineStr">
        <is>
          <t>C-1045</t>
        </is>
      </c>
      <c r="D133" s="21" t="n">
        <v>2510</v>
      </c>
    </row>
    <row r="134">
      <c r="A134" s="19" t="inlineStr">
        <is>
          <t>R-5130</t>
        </is>
      </c>
      <c r="B134" s="20" t="n">
        <v>46062</v>
      </c>
      <c r="C134" s="19" t="inlineStr">
        <is>
          <t>C-1003</t>
        </is>
      </c>
      <c r="D134" s="21" t="n">
        <v>1020</v>
      </c>
    </row>
    <row r="135">
      <c r="A135" s="19" t="inlineStr">
        <is>
          <t>R-5131</t>
        </is>
      </c>
      <c r="B135" s="20" t="n">
        <v>46062</v>
      </c>
      <c r="C135" s="19" t="inlineStr">
        <is>
          <t>C-1006</t>
        </is>
      </c>
      <c r="D135" s="21" t="n">
        <v>540</v>
      </c>
    </row>
    <row r="136">
      <c r="A136" s="19" t="inlineStr">
        <is>
          <t>R-5132</t>
        </is>
      </c>
      <c r="B136" s="20" t="n">
        <v>46063</v>
      </c>
      <c r="C136" s="19" t="inlineStr">
        <is>
          <t>C-1019</t>
        </is>
      </c>
      <c r="D136" s="21" t="n">
        <v>2990</v>
      </c>
    </row>
    <row r="137">
      <c r="A137" s="19" t="inlineStr">
        <is>
          <t>R-5133</t>
        </is>
      </c>
      <c r="B137" s="20" t="n">
        <v>46065</v>
      </c>
      <c r="C137" s="19" t="inlineStr">
        <is>
          <t>C-1005</t>
        </is>
      </c>
      <c r="D137" s="21" t="n">
        <v>2660</v>
      </c>
    </row>
    <row r="138">
      <c r="A138" s="19" t="inlineStr">
        <is>
          <t>R-5134</t>
        </is>
      </c>
      <c r="B138" s="20" t="n">
        <v>46065</v>
      </c>
      <c r="C138" s="19" t="inlineStr">
        <is>
          <t>C-1007</t>
        </is>
      </c>
      <c r="D138" s="21" t="n">
        <v>2520</v>
      </c>
    </row>
    <row r="139">
      <c r="A139" s="19" t="inlineStr">
        <is>
          <t>R-5135</t>
        </is>
      </c>
      <c r="B139" s="20" t="n">
        <v>46065</v>
      </c>
      <c r="C139" s="19" t="inlineStr">
        <is>
          <t>C-1007</t>
        </is>
      </c>
      <c r="D139" s="21" t="n">
        <v>2080</v>
      </c>
    </row>
    <row r="140">
      <c r="A140" s="19" t="inlineStr">
        <is>
          <t>R-5136</t>
        </is>
      </c>
      <c r="B140" s="20" t="n">
        <v>46065</v>
      </c>
      <c r="C140" s="19" t="inlineStr">
        <is>
          <t>C-1038</t>
        </is>
      </c>
      <c r="D140" s="21" t="n">
        <v>2470</v>
      </c>
    </row>
    <row r="141">
      <c r="A141" s="19" t="inlineStr">
        <is>
          <t>R-5137</t>
        </is>
      </c>
      <c r="B141" s="20" t="n">
        <v>46070</v>
      </c>
      <c r="C141" s="19" t="inlineStr">
        <is>
          <t>C-1038</t>
        </is>
      </c>
      <c r="D141" s="21" t="n">
        <v>1480</v>
      </c>
    </row>
    <row r="142">
      <c r="A142" s="19" t="inlineStr">
        <is>
          <t>R-5138</t>
        </is>
      </c>
      <c r="B142" s="20" t="n">
        <v>46075</v>
      </c>
      <c r="C142" s="19" t="inlineStr">
        <is>
          <t>C-1004</t>
        </is>
      </c>
      <c r="D142" s="21" t="n">
        <v>1830</v>
      </c>
    </row>
    <row r="143">
      <c r="A143" s="19" t="inlineStr">
        <is>
          <t>R-5139</t>
        </is>
      </c>
      <c r="B143" s="20" t="n">
        <v>46075</v>
      </c>
      <c r="C143" s="19" t="inlineStr">
        <is>
          <t>C-1006</t>
        </is>
      </c>
      <c r="D143" s="21" t="n">
        <v>1250</v>
      </c>
    </row>
    <row r="144">
      <c r="A144" s="19" t="inlineStr">
        <is>
          <t>R-5140</t>
        </is>
      </c>
      <c r="B144" s="20" t="n">
        <v>46075</v>
      </c>
      <c r="C144" s="19" t="inlineStr">
        <is>
          <t>C-1038</t>
        </is>
      </c>
      <c r="D144" s="21" t="n">
        <v>880</v>
      </c>
    </row>
    <row r="145">
      <c r="A145" s="19" t="inlineStr">
        <is>
          <t>R-5141</t>
        </is>
      </c>
      <c r="B145" s="20" t="n">
        <v>46075</v>
      </c>
      <c r="C145" s="19" t="inlineStr">
        <is>
          <t>C-1054</t>
        </is>
      </c>
      <c r="D145" s="21" t="n">
        <v>580</v>
      </c>
    </row>
    <row r="146">
      <c r="A146" s="19" t="inlineStr">
        <is>
          <t>R-5142</t>
        </is>
      </c>
      <c r="B146" s="20" t="n">
        <v>46076</v>
      </c>
      <c r="C146" s="19" t="inlineStr">
        <is>
          <t>C-1010</t>
        </is>
      </c>
      <c r="D146" s="21" t="n">
        <v>1510</v>
      </c>
    </row>
    <row r="147">
      <c r="A147" s="19" t="inlineStr">
        <is>
          <t>R-5143</t>
        </is>
      </c>
      <c r="B147" s="20" t="n">
        <v>46076</v>
      </c>
      <c r="C147" s="19" t="inlineStr">
        <is>
          <t>C-1039</t>
        </is>
      </c>
      <c r="D147" s="21" t="n">
        <v>1180</v>
      </c>
    </row>
    <row r="148">
      <c r="A148" s="19" t="inlineStr">
        <is>
          <t>R-5144</t>
        </is>
      </c>
      <c r="B148" s="20" t="n">
        <v>46076</v>
      </c>
      <c r="C148" s="19" t="inlineStr">
        <is>
          <t>C-1050</t>
        </is>
      </c>
      <c r="D148" s="21" t="n">
        <v>2320</v>
      </c>
    </row>
    <row r="149">
      <c r="A149" s="19" t="inlineStr">
        <is>
          <t>R-5145</t>
        </is>
      </c>
      <c r="B149" s="20" t="n">
        <v>46077</v>
      </c>
      <c r="C149" s="19" t="inlineStr">
        <is>
          <t>C-1053</t>
        </is>
      </c>
      <c r="D149" s="21" t="n">
        <v>1640</v>
      </c>
    </row>
    <row r="150">
      <c r="A150" s="19" t="inlineStr">
        <is>
          <t>R-5146</t>
        </is>
      </c>
      <c r="B150" s="20" t="n">
        <v>46077</v>
      </c>
      <c r="C150" s="19" t="inlineStr">
        <is>
          <t>C-1057</t>
        </is>
      </c>
      <c r="D150" s="21" t="n">
        <v>2850</v>
      </c>
    </row>
    <row r="151">
      <c r="A151" s="19" t="inlineStr">
        <is>
          <t>R-5147</t>
        </is>
      </c>
      <c r="B151" s="20" t="n">
        <v>46078</v>
      </c>
      <c r="C151" s="19" t="inlineStr">
        <is>
          <t>C-1028</t>
        </is>
      </c>
      <c r="D151" s="21" t="n">
        <v>1010</v>
      </c>
    </row>
    <row r="152">
      <c r="A152" s="19" t="inlineStr">
        <is>
          <t>R-5148</t>
        </is>
      </c>
      <c r="B152" s="20" t="n">
        <v>46078</v>
      </c>
      <c r="C152" s="19" t="inlineStr">
        <is>
          <t>C-1057</t>
        </is>
      </c>
      <c r="D152" s="21" t="n">
        <v>3120</v>
      </c>
    </row>
    <row r="153">
      <c r="A153" s="19" t="inlineStr">
        <is>
          <t>R-5149</t>
        </is>
      </c>
      <c r="B153" s="20" t="n">
        <v>46083</v>
      </c>
      <c r="C153" s="19" t="inlineStr">
        <is>
          <t>C-1014</t>
        </is>
      </c>
      <c r="D153" s="21" t="n">
        <v>480</v>
      </c>
    </row>
    <row r="154">
      <c r="A154" s="19" t="inlineStr">
        <is>
          <t>R-5150</t>
        </is>
      </c>
      <c r="B154" s="20" t="n">
        <v>46083</v>
      </c>
      <c r="C154" s="19" t="inlineStr">
        <is>
          <t>C-1022</t>
        </is>
      </c>
      <c r="D154" s="21" t="n">
        <v>1400</v>
      </c>
    </row>
    <row r="155">
      <c r="A155" s="19" t="inlineStr">
        <is>
          <t>R-5151</t>
        </is>
      </c>
      <c r="B155" s="20" t="n">
        <v>46085</v>
      </c>
      <c r="C155" s="19" t="inlineStr">
        <is>
          <t>C-1038</t>
        </is>
      </c>
      <c r="D155" s="21" t="n">
        <v>1950</v>
      </c>
    </row>
    <row r="156">
      <c r="A156" s="19" t="inlineStr">
        <is>
          <t>R-5152</t>
        </is>
      </c>
      <c r="B156" s="20" t="n">
        <v>46086</v>
      </c>
      <c r="C156" s="19" t="inlineStr">
        <is>
          <t>C-1015</t>
        </is>
      </c>
      <c r="D156" s="21" t="n">
        <v>2570</v>
      </c>
    </row>
    <row r="157">
      <c r="A157" s="19" t="inlineStr">
        <is>
          <t>R-5153</t>
        </is>
      </c>
      <c r="B157" s="20" t="n">
        <v>46087</v>
      </c>
      <c r="C157" s="19" t="inlineStr">
        <is>
          <t>C-1008</t>
        </is>
      </c>
      <c r="D157" s="21" t="n">
        <v>930</v>
      </c>
    </row>
    <row r="158">
      <c r="A158" s="19" t="inlineStr">
        <is>
          <t>R-5154</t>
        </is>
      </c>
      <c r="B158" s="20" t="n">
        <v>46087</v>
      </c>
      <c r="C158" s="19" t="inlineStr">
        <is>
          <t>C-1037</t>
        </is>
      </c>
      <c r="D158" s="21" t="n">
        <v>1310</v>
      </c>
    </row>
    <row r="159">
      <c r="A159" s="19" t="inlineStr">
        <is>
          <t>R-5155</t>
        </is>
      </c>
      <c r="B159" s="20" t="n">
        <v>46088</v>
      </c>
      <c r="C159" s="19" t="inlineStr">
        <is>
          <t>C-1031</t>
        </is>
      </c>
      <c r="D159" s="21" t="n">
        <v>1520</v>
      </c>
    </row>
    <row r="160">
      <c r="A160" s="19" t="inlineStr">
        <is>
          <t>R-5156</t>
        </is>
      </c>
      <c r="B160" s="20" t="n">
        <v>46088</v>
      </c>
      <c r="C160" s="19" t="inlineStr">
        <is>
          <t>C-1050</t>
        </is>
      </c>
      <c r="D160" s="21" t="n">
        <v>2150</v>
      </c>
    </row>
    <row r="161">
      <c r="A161" s="19" t="inlineStr">
        <is>
          <t>R-5157</t>
        </is>
      </c>
      <c r="B161" s="20" t="n">
        <v>46090</v>
      </c>
      <c r="C161" s="19" t="inlineStr">
        <is>
          <t>C-1024</t>
        </is>
      </c>
      <c r="D161" s="21" t="n">
        <v>2170</v>
      </c>
    </row>
    <row r="162">
      <c r="A162" s="19" t="inlineStr">
        <is>
          <t>R-5158</t>
        </is>
      </c>
      <c r="B162" s="20" t="n">
        <v>46090</v>
      </c>
      <c r="C162" s="19" t="inlineStr">
        <is>
          <t>C-1026</t>
        </is>
      </c>
      <c r="D162" s="21" t="n">
        <v>710</v>
      </c>
    </row>
    <row r="163">
      <c r="A163" s="19" t="inlineStr">
        <is>
          <t>R-5159</t>
        </is>
      </c>
      <c r="B163" s="20" t="n">
        <v>46091</v>
      </c>
      <c r="C163" s="19" t="inlineStr">
        <is>
          <t>C-1019</t>
        </is>
      </c>
      <c r="D163" s="21" t="n">
        <v>2100</v>
      </c>
    </row>
    <row r="164">
      <c r="A164" s="19" t="inlineStr">
        <is>
          <t>R-5160</t>
        </is>
      </c>
      <c r="B164" s="20" t="n">
        <v>46091</v>
      </c>
      <c r="C164" s="19" t="inlineStr">
        <is>
          <t>C-1042</t>
        </is>
      </c>
      <c r="D164" s="21" t="n">
        <v>2240</v>
      </c>
    </row>
    <row r="165">
      <c r="A165" s="19" t="inlineStr">
        <is>
          <t>R-5161</t>
        </is>
      </c>
      <c r="B165" s="20" t="n">
        <v>46093</v>
      </c>
      <c r="C165" s="19" t="inlineStr">
        <is>
          <t>C-1012</t>
        </is>
      </c>
      <c r="D165" s="21" t="n">
        <v>830</v>
      </c>
    </row>
    <row r="166">
      <c r="A166" s="19" t="inlineStr">
        <is>
          <t>R-5162</t>
        </is>
      </c>
      <c r="B166" s="20" t="n">
        <v>46094</v>
      </c>
      <c r="C166" s="19" t="inlineStr">
        <is>
          <t>C-1022</t>
        </is>
      </c>
      <c r="D166" s="21" t="n">
        <v>2780</v>
      </c>
    </row>
    <row r="167">
      <c r="A167" s="19" t="inlineStr">
        <is>
          <t>R-5163</t>
        </is>
      </c>
      <c r="B167" s="20" t="n">
        <v>46097</v>
      </c>
      <c r="C167" s="19" t="inlineStr">
        <is>
          <t>C-1060</t>
        </is>
      </c>
      <c r="D167" s="21" t="n">
        <v>1660</v>
      </c>
    </row>
    <row r="168">
      <c r="A168" s="19" t="inlineStr">
        <is>
          <t>R-5164</t>
        </is>
      </c>
      <c r="B168" s="20" t="n">
        <v>46102</v>
      </c>
      <c r="C168" s="19" t="inlineStr">
        <is>
          <t>C-1008</t>
        </is>
      </c>
      <c r="D168" s="21" t="n">
        <v>1050</v>
      </c>
    </row>
    <row r="169">
      <c r="A169" s="19" t="inlineStr">
        <is>
          <t>R-5165</t>
        </is>
      </c>
      <c r="B169" s="20" t="n">
        <v>46105</v>
      </c>
      <c r="C169" s="19" t="inlineStr">
        <is>
          <t>C-1047</t>
        </is>
      </c>
      <c r="D169" s="21" t="n">
        <v>1270</v>
      </c>
    </row>
    <row r="170">
      <c r="A170" s="19" t="inlineStr">
        <is>
          <t>R-5166</t>
        </is>
      </c>
      <c r="B170" s="20" t="n">
        <v>46106</v>
      </c>
      <c r="C170" s="19" t="inlineStr">
        <is>
          <t>C-1018</t>
        </is>
      </c>
      <c r="D170" s="21" t="n">
        <v>1500</v>
      </c>
    </row>
    <row r="171">
      <c r="A171" s="19" t="inlineStr">
        <is>
          <t>R-5167</t>
        </is>
      </c>
      <c r="B171" s="20" t="n">
        <v>46106</v>
      </c>
      <c r="C171" s="19" t="inlineStr">
        <is>
          <t>C-1060</t>
        </is>
      </c>
      <c r="D171" s="21" t="n">
        <v>2100</v>
      </c>
    </row>
    <row r="172">
      <c r="A172" s="19" t="inlineStr">
        <is>
          <t>R-5168</t>
        </is>
      </c>
      <c r="B172" s="20" t="n">
        <v>46108</v>
      </c>
      <c r="C172" s="19" t="inlineStr">
        <is>
          <t>C-1046</t>
        </is>
      </c>
      <c r="D172" s="21" t="n">
        <v>1000</v>
      </c>
    </row>
    <row r="173">
      <c r="A173" s="19" t="inlineStr">
        <is>
          <t>R-5169</t>
        </is>
      </c>
      <c r="B173" s="20" t="n">
        <v>46110</v>
      </c>
      <c r="C173" s="19" t="inlineStr">
        <is>
          <t>C-1011</t>
        </is>
      </c>
      <c r="D173" s="21" t="n">
        <v>1260</v>
      </c>
    </row>
    <row r="174">
      <c r="A174" s="19" t="inlineStr">
        <is>
          <t>R-5170</t>
        </is>
      </c>
      <c r="B174" s="20" t="n">
        <v>46110</v>
      </c>
      <c r="C174" s="19" t="inlineStr">
        <is>
          <t>C-1038</t>
        </is>
      </c>
      <c r="D174" s="21" t="n">
        <v>1410</v>
      </c>
    </row>
    <row r="175">
      <c r="A175" s="19" t="inlineStr">
        <is>
          <t>R-5171</t>
        </is>
      </c>
      <c r="B175" s="20" t="n">
        <v>46110</v>
      </c>
      <c r="C175" s="19" t="inlineStr">
        <is>
          <t>C-1053</t>
        </is>
      </c>
      <c r="D175" s="21" t="n">
        <v>790</v>
      </c>
    </row>
    <row r="176">
      <c r="A176" s="19" t="inlineStr">
        <is>
          <t>R-5172</t>
        </is>
      </c>
      <c r="B176" s="20" t="n">
        <v>46111</v>
      </c>
      <c r="C176" s="19" t="inlineStr">
        <is>
          <t>C-1060</t>
        </is>
      </c>
      <c r="D176" s="21" t="n">
        <v>1320</v>
      </c>
    </row>
    <row r="177">
      <c r="A177" s="19" t="inlineStr">
        <is>
          <t>R-5173</t>
        </is>
      </c>
      <c r="B177" s="20" t="n">
        <v>46112</v>
      </c>
      <c r="C177" s="19" t="inlineStr">
        <is>
          <t>C-1002</t>
        </is>
      </c>
      <c r="D177" s="21" t="n">
        <v>650</v>
      </c>
    </row>
    <row r="178">
      <c r="A178" s="19" t="inlineStr">
        <is>
          <t>R-5174</t>
        </is>
      </c>
      <c r="B178" s="20" t="n">
        <v>46113</v>
      </c>
      <c r="C178" s="19" t="inlineStr">
        <is>
          <t>C-1012</t>
        </is>
      </c>
      <c r="D178" s="21" t="n">
        <v>1330</v>
      </c>
    </row>
    <row r="179">
      <c r="A179" s="19" t="inlineStr">
        <is>
          <t>R-5175</t>
        </is>
      </c>
      <c r="B179" s="20" t="n">
        <v>46113</v>
      </c>
      <c r="C179" s="19" t="inlineStr">
        <is>
          <t>C-1053</t>
        </is>
      </c>
      <c r="D179" s="21" t="n">
        <v>2210</v>
      </c>
    </row>
    <row r="180">
      <c r="A180" s="19" t="inlineStr">
        <is>
          <t>R-5176</t>
        </is>
      </c>
      <c r="B180" s="20" t="n">
        <v>46114</v>
      </c>
      <c r="C180" s="19" t="inlineStr">
        <is>
          <t>C-1022</t>
        </is>
      </c>
      <c r="D180" s="21" t="n">
        <v>1070</v>
      </c>
    </row>
    <row r="181">
      <c r="A181" s="19" t="inlineStr">
        <is>
          <t>R-5177</t>
        </is>
      </c>
      <c r="B181" s="20" t="n">
        <v>46115</v>
      </c>
      <c r="C181" s="19" t="inlineStr">
        <is>
          <t>C-1010</t>
        </is>
      </c>
      <c r="D181" s="21" t="n">
        <v>1690</v>
      </c>
    </row>
    <row r="182">
      <c r="A182" s="19" t="inlineStr">
        <is>
          <t>R-5178</t>
        </is>
      </c>
      <c r="B182" s="20" t="n">
        <v>46115</v>
      </c>
      <c r="C182" s="19" t="inlineStr">
        <is>
          <t>C-1057</t>
        </is>
      </c>
      <c r="D182" s="21" t="n">
        <v>1090</v>
      </c>
    </row>
    <row r="183">
      <c r="A183" s="19" t="inlineStr">
        <is>
          <t>R-5179</t>
        </is>
      </c>
      <c r="B183" s="20" t="n">
        <v>46116</v>
      </c>
      <c r="C183" s="19" t="inlineStr">
        <is>
          <t>C-1039</t>
        </is>
      </c>
      <c r="D183" s="21" t="n">
        <v>2140</v>
      </c>
    </row>
    <row r="184">
      <c r="A184" s="19" t="inlineStr">
        <is>
          <t>R-5180</t>
        </is>
      </c>
      <c r="B184" s="20" t="n">
        <v>46117</v>
      </c>
      <c r="C184" s="19" t="inlineStr">
        <is>
          <t>C-1053</t>
        </is>
      </c>
      <c r="D184" s="21" t="n">
        <v>1970</v>
      </c>
    </row>
    <row r="185">
      <c r="A185" s="19" t="inlineStr">
        <is>
          <t>R-5181</t>
        </is>
      </c>
      <c r="B185" s="20" t="n">
        <v>46120</v>
      </c>
      <c r="C185" s="19" t="inlineStr">
        <is>
          <t>C-1024</t>
        </is>
      </c>
      <c r="D185" s="21" t="n">
        <v>1760</v>
      </c>
    </row>
    <row r="186">
      <c r="A186" s="19" t="inlineStr">
        <is>
          <t>R-5182</t>
        </is>
      </c>
      <c r="B186" s="20" t="n">
        <v>46120</v>
      </c>
      <c r="C186" s="19" t="inlineStr">
        <is>
          <t>C-1042</t>
        </is>
      </c>
      <c r="D186" s="21" t="n">
        <v>1620</v>
      </c>
    </row>
    <row r="187">
      <c r="A187" s="19" t="inlineStr">
        <is>
          <t>R-5183</t>
        </is>
      </c>
      <c r="B187" s="20" t="n">
        <v>46120</v>
      </c>
      <c r="C187" s="19" t="inlineStr">
        <is>
          <t>C-1052</t>
        </is>
      </c>
      <c r="D187" s="21" t="n">
        <v>2450</v>
      </c>
    </row>
    <row r="188">
      <c r="A188" s="19" t="inlineStr">
        <is>
          <t>R-5184</t>
        </is>
      </c>
      <c r="B188" s="20" t="n">
        <v>46122</v>
      </c>
      <c r="C188" s="19" t="inlineStr">
        <is>
          <t>C-1050</t>
        </is>
      </c>
      <c r="D188" s="21" t="n">
        <v>3090</v>
      </c>
    </row>
    <row r="189">
      <c r="A189" s="19" t="inlineStr">
        <is>
          <t>R-5185</t>
        </is>
      </c>
      <c r="B189" s="20" t="n">
        <v>46123</v>
      </c>
      <c r="C189" s="19" t="inlineStr">
        <is>
          <t>C-1050</t>
        </is>
      </c>
      <c r="D189" s="21" t="n">
        <v>3060</v>
      </c>
    </row>
    <row r="190">
      <c r="A190" s="19" t="inlineStr">
        <is>
          <t>R-5186</t>
        </is>
      </c>
      <c r="B190" s="20" t="n">
        <v>46123</v>
      </c>
      <c r="C190" s="19" t="inlineStr">
        <is>
          <t>C-1060</t>
        </is>
      </c>
      <c r="D190" s="21" t="n">
        <v>1550</v>
      </c>
    </row>
    <row r="191">
      <c r="A191" s="19" t="inlineStr">
        <is>
          <t>R-5187</t>
        </is>
      </c>
      <c r="B191" s="20" t="n">
        <v>46124</v>
      </c>
      <c r="C191" s="19" t="inlineStr">
        <is>
          <t>C-1026</t>
        </is>
      </c>
      <c r="D191" s="21" t="n">
        <v>1080</v>
      </c>
    </row>
    <row r="192">
      <c r="A192" s="19" t="inlineStr">
        <is>
          <t>R-5188</t>
        </is>
      </c>
      <c r="B192" s="20" t="n">
        <v>46125</v>
      </c>
      <c r="C192" s="19" t="inlineStr">
        <is>
          <t>C-1047</t>
        </is>
      </c>
      <c r="D192" s="21" t="n">
        <v>1440</v>
      </c>
    </row>
    <row r="193">
      <c r="A193" s="19" t="inlineStr">
        <is>
          <t>R-5189</t>
        </is>
      </c>
      <c r="B193" s="20" t="n">
        <v>46126</v>
      </c>
      <c r="C193" s="19" t="inlineStr">
        <is>
          <t>C-1024</t>
        </is>
      </c>
      <c r="D193" s="21" t="n">
        <v>1470</v>
      </c>
    </row>
    <row r="194">
      <c r="A194" s="19" t="inlineStr">
        <is>
          <t>R-5190</t>
        </is>
      </c>
      <c r="B194" s="20" t="n">
        <v>46127</v>
      </c>
      <c r="C194" s="19" t="inlineStr">
        <is>
          <t>C-1053</t>
        </is>
      </c>
      <c r="D194" s="21" t="n">
        <v>920</v>
      </c>
    </row>
    <row r="195">
      <c r="A195" s="19" t="inlineStr">
        <is>
          <t>R-5191</t>
        </is>
      </c>
      <c r="B195" s="20" t="n">
        <v>46128</v>
      </c>
      <c r="C195" s="19" t="inlineStr">
        <is>
          <t>C-1022</t>
        </is>
      </c>
      <c r="D195" s="21" t="n">
        <v>3090</v>
      </c>
    </row>
    <row r="196">
      <c r="A196" s="19" t="inlineStr">
        <is>
          <t>R-5192</t>
        </is>
      </c>
      <c r="B196" s="20" t="n">
        <v>46129</v>
      </c>
      <c r="C196" s="19" t="inlineStr">
        <is>
          <t>C-1019</t>
        </is>
      </c>
      <c r="D196" s="21" t="n">
        <v>2620</v>
      </c>
    </row>
    <row r="197">
      <c r="A197" s="19" t="inlineStr">
        <is>
          <t>R-5193</t>
        </is>
      </c>
      <c r="B197" s="20" t="n">
        <v>46131</v>
      </c>
      <c r="C197" s="19" t="inlineStr">
        <is>
          <t>C-1022</t>
        </is>
      </c>
      <c r="D197" s="21" t="n">
        <v>2350</v>
      </c>
    </row>
    <row r="198">
      <c r="A198" s="19" t="inlineStr">
        <is>
          <t>R-5194</t>
        </is>
      </c>
      <c r="B198" s="20" t="n">
        <v>46132</v>
      </c>
      <c r="C198" s="19" t="inlineStr">
        <is>
          <t>C-1052</t>
        </is>
      </c>
      <c r="D198" s="21" t="n">
        <v>2670</v>
      </c>
    </row>
    <row r="199">
      <c r="A199" s="19" t="inlineStr">
        <is>
          <t>R-5195</t>
        </is>
      </c>
      <c r="B199" s="20" t="n">
        <v>46132</v>
      </c>
      <c r="C199" s="19" t="inlineStr">
        <is>
          <t>C-1052</t>
        </is>
      </c>
      <c r="D199" s="21" t="n">
        <v>1650</v>
      </c>
    </row>
    <row r="200">
      <c r="A200" s="19" t="inlineStr">
        <is>
          <t>R-5196</t>
        </is>
      </c>
      <c r="B200" s="20" t="n">
        <v>46133</v>
      </c>
      <c r="C200" s="19" t="inlineStr">
        <is>
          <t>C-1042</t>
        </is>
      </c>
      <c r="D200" s="21" t="n">
        <v>2530</v>
      </c>
    </row>
    <row r="201">
      <c r="A201" s="19" t="inlineStr">
        <is>
          <t>R-5197</t>
        </is>
      </c>
      <c r="B201" s="20" t="n">
        <v>46133</v>
      </c>
      <c r="C201" s="19" t="inlineStr">
        <is>
          <t>C-1047</t>
        </is>
      </c>
      <c r="D201" s="21" t="n">
        <v>2960</v>
      </c>
    </row>
    <row r="202">
      <c r="A202" s="19" t="inlineStr">
        <is>
          <t>R-5198</t>
        </is>
      </c>
      <c r="B202" s="20" t="n">
        <v>46134</v>
      </c>
      <c r="C202" s="19" t="inlineStr">
        <is>
          <t>C-1029</t>
        </is>
      </c>
      <c r="D202" s="21" t="n">
        <v>650</v>
      </c>
    </row>
    <row r="203">
      <c r="A203" s="19" t="inlineStr">
        <is>
          <t>R-5199</t>
        </is>
      </c>
      <c r="B203" s="20" t="n">
        <v>46137</v>
      </c>
      <c r="C203" s="19" t="inlineStr">
        <is>
          <t>C-1017</t>
        </is>
      </c>
      <c r="D203" s="21" t="n">
        <v>1050</v>
      </c>
    </row>
    <row r="204">
      <c r="A204" s="19" t="inlineStr">
        <is>
          <t>R-5200</t>
        </is>
      </c>
      <c r="B204" s="20" t="n">
        <v>46137</v>
      </c>
      <c r="C204" s="19" t="inlineStr">
        <is>
          <t>C-1039</t>
        </is>
      </c>
      <c r="D204" s="21" t="n">
        <v>1690</v>
      </c>
    </row>
    <row r="205">
      <c r="A205" s="19" t="inlineStr">
        <is>
          <t>R-5201</t>
        </is>
      </c>
      <c r="B205" s="20" t="n">
        <v>46140</v>
      </c>
      <c r="C205" s="19" t="inlineStr">
        <is>
          <t>C-1012</t>
        </is>
      </c>
      <c r="D205" s="21" t="n">
        <v>1710</v>
      </c>
    </row>
    <row r="206">
      <c r="A206" s="19" t="inlineStr">
        <is>
          <t>R-5202</t>
        </is>
      </c>
      <c r="B206" s="20" t="n">
        <v>46142</v>
      </c>
      <c r="C206" s="19" t="inlineStr">
        <is>
          <t>C-1052</t>
        </is>
      </c>
      <c r="D206" s="21" t="n">
        <v>1980</v>
      </c>
    </row>
    <row r="207">
      <c r="A207" s="19" t="inlineStr">
        <is>
          <t>R-5203</t>
        </is>
      </c>
      <c r="B207" s="20" t="n">
        <v>46143</v>
      </c>
      <c r="C207" s="19" t="inlineStr">
        <is>
          <t>C-1005</t>
        </is>
      </c>
      <c r="D207" s="21" t="n">
        <v>1180</v>
      </c>
    </row>
    <row r="208">
      <c r="A208" s="19" t="inlineStr">
        <is>
          <t>R-5204</t>
        </is>
      </c>
      <c r="B208" s="20" t="n">
        <v>46146</v>
      </c>
      <c r="C208" s="19" t="inlineStr">
        <is>
          <t>C-1050</t>
        </is>
      </c>
      <c r="D208" s="21" t="n">
        <v>910</v>
      </c>
    </row>
    <row r="209">
      <c r="A209" s="19" t="inlineStr">
        <is>
          <t>R-5205</t>
        </is>
      </c>
      <c r="B209" s="20" t="n">
        <v>46148</v>
      </c>
      <c r="C209" s="19" t="inlineStr">
        <is>
          <t>C-1011</t>
        </is>
      </c>
      <c r="D209" s="21" t="n">
        <v>1480</v>
      </c>
    </row>
    <row r="210">
      <c r="A210" s="19" t="inlineStr">
        <is>
          <t>R-5206</t>
        </is>
      </c>
      <c r="B210" s="20" t="n">
        <v>46149</v>
      </c>
      <c r="C210" s="19" t="inlineStr">
        <is>
          <t>C-1018</t>
        </is>
      </c>
      <c r="D210" s="21" t="n">
        <v>2190</v>
      </c>
    </row>
    <row r="211">
      <c r="A211" s="19" t="inlineStr">
        <is>
          <t>R-5207</t>
        </is>
      </c>
      <c r="B211" s="20" t="n">
        <v>46151</v>
      </c>
      <c r="C211" s="19" t="inlineStr">
        <is>
          <t>C-1049</t>
        </is>
      </c>
      <c r="D211" s="21" t="n">
        <v>810</v>
      </c>
    </row>
    <row r="212">
      <c r="A212" s="19" t="inlineStr">
        <is>
          <t>R-5208</t>
        </is>
      </c>
      <c r="B212" s="20" t="n">
        <v>46151</v>
      </c>
      <c r="C212" s="19" t="inlineStr">
        <is>
          <t>C-1050</t>
        </is>
      </c>
      <c r="D212" s="21" t="n">
        <v>1400</v>
      </c>
    </row>
    <row r="213">
      <c r="A213" s="19" t="inlineStr">
        <is>
          <t>R-5209</t>
        </is>
      </c>
      <c r="B213" s="20" t="n">
        <v>46154</v>
      </c>
      <c r="C213" s="19" t="inlineStr">
        <is>
          <t>C-1060</t>
        </is>
      </c>
      <c r="D213" s="21" t="n">
        <v>3140</v>
      </c>
    </row>
    <row r="214">
      <c r="A214" s="19" t="inlineStr">
        <is>
          <t>R-5210</t>
        </is>
      </c>
      <c r="B214" s="20" t="n">
        <v>46155</v>
      </c>
      <c r="C214" s="19" t="inlineStr">
        <is>
          <t>C-1060</t>
        </is>
      </c>
      <c r="D214" s="21" t="n">
        <v>1490</v>
      </c>
    </row>
    <row r="215">
      <c r="A215" s="19" t="inlineStr">
        <is>
          <t>R-5211</t>
        </is>
      </c>
      <c r="B215" s="20" t="n">
        <v>46156</v>
      </c>
      <c r="C215" s="19" t="inlineStr">
        <is>
          <t>C-1012</t>
        </is>
      </c>
      <c r="D215" s="21" t="n">
        <v>2150</v>
      </c>
    </row>
    <row r="216">
      <c r="A216" s="19" t="inlineStr">
        <is>
          <t>R-5212</t>
        </is>
      </c>
      <c r="B216" s="20" t="n">
        <v>46156</v>
      </c>
      <c r="C216" s="19" t="inlineStr">
        <is>
          <t>C-1029</t>
        </is>
      </c>
      <c r="D216" s="21" t="n">
        <v>760</v>
      </c>
    </row>
    <row r="217">
      <c r="A217" s="19" t="inlineStr">
        <is>
          <t>R-5213</t>
        </is>
      </c>
      <c r="B217" s="20" t="n">
        <v>46156</v>
      </c>
      <c r="C217" s="19" t="inlineStr">
        <is>
          <t>C-1033</t>
        </is>
      </c>
      <c r="D217" s="21" t="n">
        <v>1190</v>
      </c>
    </row>
    <row r="218">
      <c r="A218" s="19" t="inlineStr">
        <is>
          <t>R-5214</t>
        </is>
      </c>
      <c r="B218" s="20" t="n">
        <v>46156</v>
      </c>
      <c r="C218" s="19" t="inlineStr">
        <is>
          <t>C-1047</t>
        </is>
      </c>
      <c r="D218" s="21" t="n">
        <v>1010</v>
      </c>
    </row>
    <row r="219">
      <c r="A219" s="19" t="inlineStr">
        <is>
          <t>R-5215</t>
        </is>
      </c>
      <c r="B219" s="20" t="n">
        <v>46158</v>
      </c>
      <c r="C219" s="19" t="inlineStr">
        <is>
          <t>C-1026</t>
        </is>
      </c>
      <c r="D219" s="21" t="n">
        <v>1730</v>
      </c>
    </row>
    <row r="220">
      <c r="A220" s="19" t="inlineStr">
        <is>
          <t>R-5216</t>
        </is>
      </c>
      <c r="B220" s="20" t="n">
        <v>46159</v>
      </c>
      <c r="C220" s="19" t="inlineStr">
        <is>
          <t>C-1057</t>
        </is>
      </c>
      <c r="D220" s="21" t="n">
        <v>1860</v>
      </c>
    </row>
    <row r="221">
      <c r="A221" s="19" t="inlineStr">
        <is>
          <t>R-5217</t>
        </is>
      </c>
      <c r="B221" s="20" t="n">
        <v>46160</v>
      </c>
      <c r="C221" s="19" t="inlineStr">
        <is>
          <t>C-1022</t>
        </is>
      </c>
      <c r="D221" s="21" t="n">
        <v>2730</v>
      </c>
    </row>
    <row r="222">
      <c r="A222" s="19" t="inlineStr">
        <is>
          <t>R-5218</t>
        </is>
      </c>
      <c r="B222" s="20" t="n">
        <v>46165</v>
      </c>
      <c r="C222" s="19" t="inlineStr">
        <is>
          <t>C-1002</t>
        </is>
      </c>
      <c r="D222" s="21" t="n">
        <v>520</v>
      </c>
    </row>
    <row r="223">
      <c r="A223" s="19" t="inlineStr">
        <is>
          <t>R-5219</t>
        </is>
      </c>
      <c r="B223" s="20" t="n">
        <v>46165</v>
      </c>
      <c r="C223" s="19" t="inlineStr">
        <is>
          <t>C-1047</t>
        </is>
      </c>
      <c r="D223" s="21" t="n">
        <v>1120</v>
      </c>
    </row>
    <row r="224">
      <c r="A224" s="19" t="inlineStr">
        <is>
          <t>R-5220</t>
        </is>
      </c>
      <c r="B224" s="20" t="n">
        <v>46166</v>
      </c>
      <c r="C224" s="19" t="inlineStr">
        <is>
          <t>C-1029</t>
        </is>
      </c>
      <c r="D224" s="21" t="n">
        <v>750</v>
      </c>
    </row>
    <row r="225">
      <c r="A225" s="19" t="inlineStr">
        <is>
          <t>R-5221</t>
        </is>
      </c>
      <c r="B225" s="20" t="n">
        <v>46166</v>
      </c>
      <c r="C225" s="19" t="inlineStr">
        <is>
          <t>C-1036</t>
        </is>
      </c>
      <c r="D225" s="21" t="n">
        <v>1130</v>
      </c>
    </row>
    <row r="226">
      <c r="A226" s="19" t="inlineStr">
        <is>
          <t>R-5222</t>
        </is>
      </c>
      <c r="B226" s="20" t="n">
        <v>46172</v>
      </c>
      <c r="C226" s="19" t="inlineStr">
        <is>
          <t>C-1019</t>
        </is>
      </c>
      <c r="D226" s="21" t="n">
        <v>1840</v>
      </c>
    </row>
    <row r="227">
      <c r="A227" s="19" t="inlineStr">
        <is>
          <t>R-5223</t>
        </is>
      </c>
      <c r="B227" s="20" t="n">
        <v>46174</v>
      </c>
      <c r="C227" s="19" t="inlineStr">
        <is>
          <t>C-1050</t>
        </is>
      </c>
      <c r="D227" s="21" t="n">
        <v>3130</v>
      </c>
    </row>
    <row r="228">
      <c r="A228" s="19" t="inlineStr">
        <is>
          <t>R-5224</t>
        </is>
      </c>
      <c r="B228" s="20" t="n">
        <v>46178</v>
      </c>
      <c r="C228" s="19" t="inlineStr">
        <is>
          <t>C-1002</t>
        </is>
      </c>
      <c r="D228" s="21" t="n">
        <v>1390</v>
      </c>
    </row>
    <row r="229">
      <c r="A229" s="19" t="inlineStr">
        <is>
          <t>R-5225</t>
        </is>
      </c>
      <c r="B229" s="20" t="n">
        <v>46179</v>
      </c>
      <c r="C229" s="19" t="inlineStr">
        <is>
          <t>C-1033</t>
        </is>
      </c>
      <c r="D229" s="21" t="n">
        <v>1950</v>
      </c>
    </row>
    <row r="230">
      <c r="A230" s="19" t="inlineStr">
        <is>
          <t>R-5226</t>
        </is>
      </c>
      <c r="B230" s="20" t="n">
        <v>46180</v>
      </c>
      <c r="C230" s="19" t="inlineStr">
        <is>
          <t>C-1037</t>
        </is>
      </c>
      <c r="D230" s="21" t="n">
        <v>2010</v>
      </c>
    </row>
    <row r="231">
      <c r="A231" s="19" t="inlineStr">
        <is>
          <t>R-5227</t>
        </is>
      </c>
      <c r="B231" s="20" t="n">
        <v>46181</v>
      </c>
      <c r="C231" s="19" t="inlineStr">
        <is>
          <t>C-1060</t>
        </is>
      </c>
      <c r="D231" s="21" t="n">
        <v>3160</v>
      </c>
    </row>
    <row r="232">
      <c r="A232" s="19" t="inlineStr">
        <is>
          <t>R-5228</t>
        </is>
      </c>
      <c r="B232" s="20" t="n">
        <v>46188</v>
      </c>
      <c r="C232" s="19" t="inlineStr">
        <is>
          <t>C-1051</t>
        </is>
      </c>
      <c r="D232" s="21" t="n">
        <v>1670</v>
      </c>
    </row>
    <row r="233">
      <c r="A233" s="19" t="inlineStr">
        <is>
          <t>R-5229</t>
        </is>
      </c>
      <c r="B233" s="20" t="n">
        <v>46189</v>
      </c>
      <c r="C233" s="19" t="inlineStr">
        <is>
          <t>C-1037</t>
        </is>
      </c>
      <c r="D233" s="21" t="n">
        <v>1110</v>
      </c>
    </row>
    <row r="234">
      <c r="A234" s="19" t="inlineStr">
        <is>
          <t>R-5230</t>
        </is>
      </c>
      <c r="B234" s="20" t="n">
        <v>46190</v>
      </c>
      <c r="C234" s="19" t="inlineStr">
        <is>
          <t>C-1002</t>
        </is>
      </c>
      <c r="D234" s="21" t="n">
        <v>1130</v>
      </c>
    </row>
    <row r="235">
      <c r="A235" s="19" t="inlineStr">
        <is>
          <t>R-5231</t>
        </is>
      </c>
      <c r="B235" s="20" t="n">
        <v>46190</v>
      </c>
      <c r="C235" s="19" t="inlineStr">
        <is>
          <t>C-1057</t>
        </is>
      </c>
      <c r="D235" s="21" t="n">
        <v>1900</v>
      </c>
    </row>
    <row r="236">
      <c r="A236" s="19" t="inlineStr">
        <is>
          <t>R-5232</t>
        </is>
      </c>
      <c r="B236" s="20" t="n">
        <v>46191</v>
      </c>
      <c r="C236" s="19" t="inlineStr">
        <is>
          <t>C-1019</t>
        </is>
      </c>
      <c r="D236" s="21" t="n">
        <v>3160</v>
      </c>
    </row>
    <row r="237">
      <c r="A237" s="19" t="inlineStr">
        <is>
          <t>R-5233</t>
        </is>
      </c>
      <c r="B237" s="20" t="n">
        <v>46191</v>
      </c>
      <c r="C237" s="19" t="inlineStr">
        <is>
          <t>C-1060</t>
        </is>
      </c>
      <c r="D237" s="21" t="n">
        <v>2090</v>
      </c>
    </row>
    <row r="238">
      <c r="A238" s="19" t="inlineStr">
        <is>
          <t>R-5234</t>
        </is>
      </c>
      <c r="B238" s="20" t="n">
        <v>46192</v>
      </c>
      <c r="C238" s="19" t="inlineStr">
        <is>
          <t>C-1040</t>
        </is>
      </c>
      <c r="D238" s="21" t="n">
        <v>2050</v>
      </c>
    </row>
    <row r="239">
      <c r="A239" s="19" t="inlineStr">
        <is>
          <t>R-5235</t>
        </is>
      </c>
      <c r="B239" s="20" t="n">
        <v>46192</v>
      </c>
      <c r="C239" s="19" t="inlineStr">
        <is>
          <t>C-1051</t>
        </is>
      </c>
      <c r="D239" s="21" t="n">
        <v>830</v>
      </c>
    </row>
    <row r="240">
      <c r="A240" s="19" t="inlineStr">
        <is>
          <t>R-5236</t>
        </is>
      </c>
      <c r="B240" s="20" t="n">
        <v>46193</v>
      </c>
      <c r="C240" s="19" t="inlineStr">
        <is>
          <t>C-1008</t>
        </is>
      </c>
      <c r="D240" s="21" t="n">
        <v>1040</v>
      </c>
    </row>
    <row r="241">
      <c r="A241" s="19" t="inlineStr">
        <is>
          <t>R-5237</t>
        </is>
      </c>
      <c r="B241" s="20" t="n">
        <v>46195</v>
      </c>
      <c r="C241" s="19" t="inlineStr">
        <is>
          <t>C-1057</t>
        </is>
      </c>
      <c r="D241" s="21" t="n">
        <v>2640</v>
      </c>
    </row>
    <row r="242">
      <c r="A242" s="19" t="inlineStr">
        <is>
          <t>R-5238</t>
        </is>
      </c>
      <c r="B242" s="20" t="n">
        <v>46196</v>
      </c>
      <c r="C242" s="19" t="inlineStr">
        <is>
          <t>C-1058</t>
        </is>
      </c>
      <c r="D242" s="21" t="n">
        <v>370</v>
      </c>
    </row>
    <row r="243">
      <c r="A243" s="19" t="inlineStr">
        <is>
          <t>R-5239</t>
        </is>
      </c>
      <c r="B243" s="20" t="n">
        <v>46198</v>
      </c>
      <c r="C243" s="19" t="inlineStr">
        <is>
          <t>C-1036</t>
        </is>
      </c>
      <c r="D243" s="21" t="n">
        <v>1680</v>
      </c>
    </row>
    <row r="244">
      <c r="A244" s="19" t="inlineStr">
        <is>
          <t>R-5240</t>
        </is>
      </c>
      <c r="B244" s="20" t="n">
        <v>46204</v>
      </c>
      <c r="C244" s="19" t="inlineStr">
        <is>
          <t>C-1018</t>
        </is>
      </c>
      <c r="D244" s="21" t="n">
        <v>1140</v>
      </c>
    </row>
    <row r="245">
      <c r="A245" s="19" t="inlineStr">
        <is>
          <t>R-5241</t>
        </is>
      </c>
      <c r="B245" s="20" t="n">
        <v>46204</v>
      </c>
      <c r="C245" s="19" t="inlineStr">
        <is>
          <t>C-1018</t>
        </is>
      </c>
      <c r="D245" s="21" t="n">
        <v>930</v>
      </c>
    </row>
    <row r="246">
      <c r="A246" s="19" t="inlineStr">
        <is>
          <t>R-5242</t>
        </is>
      </c>
      <c r="B246" s="20" t="n">
        <v>46204</v>
      </c>
      <c r="C246" s="19" t="inlineStr">
        <is>
          <t>C-1026</t>
        </is>
      </c>
      <c r="D246" s="21" t="n">
        <v>560</v>
      </c>
    </row>
    <row r="247">
      <c r="A247" s="19" t="inlineStr">
        <is>
          <t>R-5243</t>
        </is>
      </c>
      <c r="B247" s="20" t="n">
        <v>46205</v>
      </c>
      <c r="C247" s="19" t="inlineStr">
        <is>
          <t>C-1011</t>
        </is>
      </c>
      <c r="D247" s="21" t="n">
        <v>1680</v>
      </c>
    </row>
    <row r="248">
      <c r="A248" s="19" t="inlineStr">
        <is>
          <t>R-5244</t>
        </is>
      </c>
      <c r="B248" s="20" t="n">
        <v>46206</v>
      </c>
      <c r="C248" s="19" t="inlineStr">
        <is>
          <t>C-1018</t>
        </is>
      </c>
      <c r="D248" s="21" t="n">
        <v>740</v>
      </c>
    </row>
    <row r="249">
      <c r="A249" s="19" t="inlineStr">
        <is>
          <t>R-5245</t>
        </is>
      </c>
      <c r="B249" s="20" t="n">
        <v>46207</v>
      </c>
      <c r="C249" s="19" t="inlineStr">
        <is>
          <t>C-1060</t>
        </is>
      </c>
      <c r="D249" s="21" t="n">
        <v>2820</v>
      </c>
    </row>
    <row r="250">
      <c r="A250" s="19" t="inlineStr">
        <is>
          <t>R-5246</t>
        </is>
      </c>
      <c r="B250" s="20" t="n">
        <v>46208</v>
      </c>
      <c r="C250" s="19" t="inlineStr">
        <is>
          <t>C-1017</t>
        </is>
      </c>
      <c r="D250" s="21" t="n">
        <v>850</v>
      </c>
    </row>
    <row r="251">
      <c r="A251" s="19" t="inlineStr">
        <is>
          <t>R-5247</t>
        </is>
      </c>
      <c r="B251" s="20" t="n">
        <v>46210</v>
      </c>
      <c r="C251" s="19" t="inlineStr">
        <is>
          <t>C-1033</t>
        </is>
      </c>
      <c r="D251" s="21" t="n">
        <v>1940</v>
      </c>
    </row>
    <row r="252">
      <c r="A252" s="19" t="inlineStr">
        <is>
          <t>R-5248</t>
        </is>
      </c>
      <c r="B252" s="20" t="n">
        <v>46212</v>
      </c>
      <c r="C252" s="19" t="inlineStr">
        <is>
          <t>C-1019</t>
        </is>
      </c>
      <c r="D252" s="21" t="n">
        <v>1990</v>
      </c>
    </row>
    <row r="253">
      <c r="A253" s="19" t="inlineStr">
        <is>
          <t>R-5249</t>
        </is>
      </c>
      <c r="B253" s="20" t="n">
        <v>46213</v>
      </c>
      <c r="C253" s="19" t="inlineStr">
        <is>
          <t>C-1004</t>
        </is>
      </c>
      <c r="D253" s="21" t="n">
        <v>1110</v>
      </c>
    </row>
    <row r="254">
      <c r="A254" s="19" t="inlineStr">
        <is>
          <t>R-5250</t>
        </is>
      </c>
      <c r="B254" s="20" t="n">
        <v>46213</v>
      </c>
      <c r="C254" s="19" t="inlineStr">
        <is>
          <t>C-1005</t>
        </is>
      </c>
      <c r="D254" s="21" t="n">
        <v>1270</v>
      </c>
    </row>
    <row r="255">
      <c r="A255" s="19" t="inlineStr">
        <is>
          <t>R-5251</t>
        </is>
      </c>
      <c r="B255" s="20" t="n">
        <v>46213</v>
      </c>
      <c r="C255" s="19" t="inlineStr">
        <is>
          <t>C-1019</t>
        </is>
      </c>
      <c r="D255" s="21" t="n">
        <v>2170</v>
      </c>
    </row>
    <row r="256">
      <c r="A256" s="19" t="inlineStr">
        <is>
          <t>R-5252</t>
        </is>
      </c>
      <c r="B256" s="20" t="n">
        <v>46215</v>
      </c>
      <c r="C256" s="19" t="inlineStr">
        <is>
          <t>C-1024</t>
        </is>
      </c>
      <c r="D256" s="21" t="n">
        <v>1360</v>
      </c>
    </row>
    <row r="257">
      <c r="A257" s="19" t="inlineStr">
        <is>
          <t>R-5253</t>
        </is>
      </c>
      <c r="B257" s="20" t="n">
        <v>46217</v>
      </c>
      <c r="C257" s="19" t="inlineStr">
        <is>
          <t>C-1050</t>
        </is>
      </c>
      <c r="D257" s="21" t="n">
        <v>2650</v>
      </c>
    </row>
    <row r="258">
      <c r="A258" s="19" t="inlineStr">
        <is>
          <t>R-5254</t>
        </is>
      </c>
      <c r="B258" s="20" t="n">
        <v>46221</v>
      </c>
      <c r="C258" s="19" t="inlineStr">
        <is>
          <t>C-1030</t>
        </is>
      </c>
      <c r="D258" s="21" t="n">
        <v>720</v>
      </c>
    </row>
    <row r="259">
      <c r="A259" s="19" t="inlineStr">
        <is>
          <t>R-5255</t>
        </is>
      </c>
      <c r="B259" s="20" t="n">
        <v>46222</v>
      </c>
      <c r="C259" s="19" t="inlineStr">
        <is>
          <t>C-1004</t>
        </is>
      </c>
      <c r="D259" s="21" t="n">
        <v>1400</v>
      </c>
    </row>
    <row r="260">
      <c r="A260" s="19" t="inlineStr">
        <is>
          <t>R-5256</t>
        </is>
      </c>
      <c r="B260" s="20" t="n">
        <v>46223</v>
      </c>
      <c r="C260" s="19" t="inlineStr">
        <is>
          <t>C-1019</t>
        </is>
      </c>
      <c r="D260" s="21" t="n">
        <v>2240</v>
      </c>
    </row>
    <row r="261">
      <c r="A261" s="19" t="inlineStr">
        <is>
          <t>R-5257</t>
        </is>
      </c>
      <c r="B261" s="20" t="n">
        <v>46225</v>
      </c>
      <c r="C261" s="19" t="inlineStr">
        <is>
          <t>C-1041</t>
        </is>
      </c>
      <c r="D261" s="21" t="n">
        <v>1030</v>
      </c>
    </row>
    <row r="262">
      <c r="A262" s="19" t="inlineStr">
        <is>
          <t>R-5258</t>
        </is>
      </c>
      <c r="B262" s="20" t="n">
        <v>46225</v>
      </c>
      <c r="C262" s="19" t="inlineStr">
        <is>
          <t>C-1047</t>
        </is>
      </c>
      <c r="D262" s="21" t="n">
        <v>1710</v>
      </c>
    </row>
    <row r="263">
      <c r="A263" s="19" t="inlineStr">
        <is>
          <t>R-5259</t>
        </is>
      </c>
      <c r="B263" s="20" t="n">
        <v>46226</v>
      </c>
      <c r="C263" s="19" t="inlineStr">
        <is>
          <t>C-1055</t>
        </is>
      </c>
      <c r="D263" s="21" t="n">
        <v>940</v>
      </c>
    </row>
    <row r="264">
      <c r="A264" s="19" t="inlineStr">
        <is>
          <t>R-5260</t>
        </is>
      </c>
      <c r="B264" s="20" t="n">
        <v>46229</v>
      </c>
      <c r="C264" s="19" t="inlineStr">
        <is>
          <t>C-1008</t>
        </is>
      </c>
      <c r="D264" s="21" t="n">
        <v>1040</v>
      </c>
    </row>
    <row r="265">
      <c r="A265" s="19" t="inlineStr">
        <is>
          <t>R-5261</t>
        </is>
      </c>
      <c r="B265" s="20" t="n">
        <v>46230</v>
      </c>
      <c r="C265" s="19" t="inlineStr">
        <is>
          <t>C-1005</t>
        </is>
      </c>
      <c r="D265" s="21" t="n">
        <v>2660</v>
      </c>
    </row>
    <row r="266">
      <c r="A266" s="19" t="inlineStr">
        <is>
          <t>R-5262</t>
        </is>
      </c>
      <c r="B266" s="20" t="n">
        <v>46230</v>
      </c>
      <c r="C266" s="19" t="inlineStr">
        <is>
          <t>C-1043</t>
        </is>
      </c>
      <c r="D266" s="21" t="n">
        <v>760</v>
      </c>
    </row>
    <row r="267">
      <c r="A267" s="19" t="inlineStr">
        <is>
          <t>R-5263</t>
        </is>
      </c>
      <c r="B267" s="20" t="n">
        <v>46231</v>
      </c>
      <c r="C267" s="19" t="inlineStr">
        <is>
          <t>C-1052</t>
        </is>
      </c>
      <c r="D267" s="21" t="n">
        <v>1890</v>
      </c>
    </row>
    <row r="268">
      <c r="A268" s="19" t="inlineStr">
        <is>
          <t>R-5264</t>
        </is>
      </c>
      <c r="B268" s="20" t="n">
        <v>46232</v>
      </c>
      <c r="C268" s="19" t="inlineStr">
        <is>
          <t>C-1031</t>
        </is>
      </c>
      <c r="D268" s="21" t="n">
        <v>1440</v>
      </c>
    </row>
    <row r="269">
      <c r="A269" s="19" t="inlineStr">
        <is>
          <t>R-5265</t>
        </is>
      </c>
      <c r="B269" s="20" t="n">
        <v>46232</v>
      </c>
      <c r="C269" s="19" t="inlineStr">
        <is>
          <t>C-1050</t>
        </is>
      </c>
      <c r="D269" s="21" t="n">
        <v>1620</v>
      </c>
    </row>
    <row r="270">
      <c r="A270" s="19" t="inlineStr">
        <is>
          <t>R-5266</t>
        </is>
      </c>
      <c r="B270" s="20" t="n">
        <v>46234</v>
      </c>
      <c r="C270" s="19" t="inlineStr">
        <is>
          <t>C-1008</t>
        </is>
      </c>
      <c r="D270" s="21" t="n">
        <v>2380</v>
      </c>
    </row>
    <row r="271">
      <c r="A271" s="19" t="inlineStr">
        <is>
          <t>R-5267</t>
        </is>
      </c>
      <c r="B271" s="20" t="n">
        <v>46242</v>
      </c>
      <c r="C271" s="19" t="inlineStr">
        <is>
          <t>C-1060</t>
        </is>
      </c>
      <c r="D271" s="21" t="n">
        <v>2800</v>
      </c>
    </row>
    <row r="272">
      <c r="A272" s="19" t="inlineStr">
        <is>
          <t>R-5268</t>
        </is>
      </c>
      <c r="B272" s="20" t="n">
        <v>46243</v>
      </c>
      <c r="C272" s="19" t="inlineStr">
        <is>
          <t>C-1033</t>
        </is>
      </c>
      <c r="D272" s="21" t="n">
        <v>780</v>
      </c>
    </row>
    <row r="273">
      <c r="A273" s="19" t="inlineStr">
        <is>
          <t>R-5269</t>
        </is>
      </c>
      <c r="B273" s="20" t="n">
        <v>46246</v>
      </c>
      <c r="C273" s="19" t="inlineStr">
        <is>
          <t>C-1032</t>
        </is>
      </c>
      <c r="D273" s="21" t="n">
        <v>1360</v>
      </c>
    </row>
    <row r="274">
      <c r="A274" s="19" t="inlineStr">
        <is>
          <t>R-5270</t>
        </is>
      </c>
      <c r="B274" s="20" t="n">
        <v>46246</v>
      </c>
      <c r="C274" s="19" t="inlineStr">
        <is>
          <t>C-1036</t>
        </is>
      </c>
      <c r="D274" s="21" t="n">
        <v>1790</v>
      </c>
    </row>
    <row r="275">
      <c r="A275" s="19" t="inlineStr">
        <is>
          <t>R-5271</t>
        </is>
      </c>
      <c r="B275" s="20" t="n">
        <v>46246</v>
      </c>
      <c r="C275" s="19" t="inlineStr">
        <is>
          <t>C-1056</t>
        </is>
      </c>
      <c r="D275" s="21" t="n">
        <v>800</v>
      </c>
    </row>
    <row r="276">
      <c r="A276" s="19" t="inlineStr">
        <is>
          <t>R-5272</t>
        </is>
      </c>
      <c r="B276" s="20" t="n">
        <v>46248</v>
      </c>
      <c r="C276" s="19" t="inlineStr">
        <is>
          <t>C-1037</t>
        </is>
      </c>
      <c r="D276" s="21" t="n">
        <v>1760</v>
      </c>
    </row>
    <row r="277">
      <c r="A277" s="19" t="inlineStr">
        <is>
          <t>R-5273</t>
        </is>
      </c>
      <c r="B277" s="20" t="n">
        <v>46249</v>
      </c>
      <c r="C277" s="19" t="inlineStr">
        <is>
          <t>C-1012</t>
        </is>
      </c>
      <c r="D277" s="21" t="n">
        <v>1230</v>
      </c>
    </row>
    <row r="278">
      <c r="A278" s="19" t="inlineStr">
        <is>
          <t>R-5274</t>
        </is>
      </c>
      <c r="B278" s="20" t="n">
        <v>46251</v>
      </c>
      <c r="C278" s="19" t="inlineStr">
        <is>
          <t>C-1051</t>
        </is>
      </c>
      <c r="D278" s="21" t="n">
        <v>1410</v>
      </c>
    </row>
    <row r="279">
      <c r="A279" s="19" t="inlineStr">
        <is>
          <t>R-5275</t>
        </is>
      </c>
      <c r="B279" s="20" t="n">
        <v>46251</v>
      </c>
      <c r="C279" s="19" t="inlineStr">
        <is>
          <t>C-1060</t>
        </is>
      </c>
      <c r="D279" s="21" t="n">
        <v>2230</v>
      </c>
    </row>
    <row r="280">
      <c r="A280" s="19" t="inlineStr">
        <is>
          <t>R-5276</t>
        </is>
      </c>
      <c r="B280" s="20" t="n">
        <v>46252</v>
      </c>
      <c r="C280" s="19" t="inlineStr">
        <is>
          <t>C-1016</t>
        </is>
      </c>
      <c r="D280" s="21" t="n">
        <v>1440</v>
      </c>
    </row>
    <row r="281">
      <c r="A281" s="19" t="inlineStr">
        <is>
          <t>R-5277</t>
        </is>
      </c>
      <c r="B281" s="20" t="n">
        <v>46252</v>
      </c>
      <c r="C281" s="19" t="inlineStr">
        <is>
          <t>C-1035</t>
        </is>
      </c>
      <c r="D281" s="21" t="n">
        <v>1360</v>
      </c>
    </row>
    <row r="282">
      <c r="A282" s="19" t="inlineStr">
        <is>
          <t>R-5278</t>
        </is>
      </c>
      <c r="B282" s="20" t="n">
        <v>46253</v>
      </c>
      <c r="C282" s="19" t="inlineStr">
        <is>
          <t>C-1008</t>
        </is>
      </c>
      <c r="D282" s="21" t="n">
        <v>1880</v>
      </c>
    </row>
    <row r="283">
      <c r="A283" s="19" t="inlineStr">
        <is>
          <t>R-5279</t>
        </is>
      </c>
      <c r="B283" s="20" t="n">
        <v>46253</v>
      </c>
      <c r="C283" s="19" t="inlineStr">
        <is>
          <t>C-1022</t>
        </is>
      </c>
      <c r="D283" s="21" t="n">
        <v>1210</v>
      </c>
    </row>
    <row r="284">
      <c r="A284" s="19" t="inlineStr">
        <is>
          <t>R-5280</t>
        </is>
      </c>
      <c r="B284" s="20" t="n">
        <v>46253</v>
      </c>
      <c r="C284" s="19" t="inlineStr">
        <is>
          <t>C-1025</t>
        </is>
      </c>
      <c r="D284" s="21" t="n">
        <v>910</v>
      </c>
    </row>
    <row r="285">
      <c r="A285" s="19" t="inlineStr">
        <is>
          <t>R-5281</t>
        </is>
      </c>
      <c r="B285" s="20" t="n">
        <v>46253</v>
      </c>
      <c r="C285" s="19" t="inlineStr">
        <is>
          <t>C-1044</t>
        </is>
      </c>
      <c r="D285" s="21" t="n">
        <v>1680</v>
      </c>
    </row>
    <row r="286">
      <c r="A286" s="19" t="inlineStr">
        <is>
          <t>R-5282</t>
        </is>
      </c>
      <c r="B286" s="20" t="n">
        <v>46254</v>
      </c>
      <c r="C286" s="19" t="inlineStr">
        <is>
          <t>C-1036</t>
        </is>
      </c>
      <c r="D286" s="21" t="n">
        <v>880</v>
      </c>
    </row>
    <row r="287">
      <c r="A287" s="19" t="inlineStr">
        <is>
          <t>R-5283</t>
        </is>
      </c>
      <c r="B287" s="20" t="n">
        <v>46254</v>
      </c>
      <c r="C287" s="19" t="inlineStr">
        <is>
          <t>C-1052</t>
        </is>
      </c>
      <c r="D287" s="21" t="n">
        <v>1140</v>
      </c>
    </row>
    <row r="288">
      <c r="A288" s="19" t="inlineStr">
        <is>
          <t>R-5284</t>
        </is>
      </c>
      <c r="B288" s="20" t="n">
        <v>46255</v>
      </c>
      <c r="C288" s="19" t="inlineStr">
        <is>
          <t>C-1017</t>
        </is>
      </c>
      <c r="D288" s="21" t="n">
        <v>1640</v>
      </c>
    </row>
    <row r="289">
      <c r="A289" s="19" t="inlineStr">
        <is>
          <t>R-5285</t>
        </is>
      </c>
      <c r="B289" s="20" t="n">
        <v>46255</v>
      </c>
      <c r="C289" s="19" t="inlineStr">
        <is>
          <t>C-1052</t>
        </is>
      </c>
      <c r="D289" s="21" t="n">
        <v>2760</v>
      </c>
    </row>
    <row r="290">
      <c r="A290" s="19" t="inlineStr">
        <is>
          <t>R-5286</t>
        </is>
      </c>
      <c r="B290" s="20" t="n">
        <v>46256</v>
      </c>
      <c r="C290" s="19" t="inlineStr">
        <is>
          <t>C-1019</t>
        </is>
      </c>
      <c r="D290" s="21" t="n">
        <v>2220</v>
      </c>
    </row>
    <row r="291">
      <c r="A291" s="19" t="inlineStr">
        <is>
          <t>R-5287</t>
        </is>
      </c>
      <c r="B291" s="20" t="n">
        <v>46257</v>
      </c>
      <c r="C291" s="19" t="inlineStr">
        <is>
          <t>C-1017</t>
        </is>
      </c>
      <c r="D291" s="21" t="n">
        <v>2170</v>
      </c>
    </row>
    <row r="292">
      <c r="A292" s="19" t="inlineStr">
        <is>
          <t>R-5288</t>
        </is>
      </c>
      <c r="B292" s="20" t="n">
        <v>46257</v>
      </c>
      <c r="C292" s="19" t="inlineStr">
        <is>
          <t>C-1020</t>
        </is>
      </c>
      <c r="D292" s="21" t="n">
        <v>1720</v>
      </c>
    </row>
    <row r="293">
      <c r="A293" s="19" t="inlineStr">
        <is>
          <t>R-5289</t>
        </is>
      </c>
      <c r="B293" s="20" t="n">
        <v>46257</v>
      </c>
      <c r="C293" s="19" t="inlineStr">
        <is>
          <t>C-1060</t>
        </is>
      </c>
      <c r="D293" s="21" t="n">
        <v>3050</v>
      </c>
    </row>
    <row r="294">
      <c r="A294" s="19" t="inlineStr">
        <is>
          <t>R-5290</t>
        </is>
      </c>
      <c r="B294" s="20" t="n">
        <v>46259</v>
      </c>
      <c r="C294" s="19" t="inlineStr">
        <is>
          <t>C-1020</t>
        </is>
      </c>
      <c r="D294" s="21" t="n">
        <v>980</v>
      </c>
    </row>
    <row r="295">
      <c r="A295" s="19" t="inlineStr">
        <is>
          <t>R-5291</t>
        </is>
      </c>
      <c r="B295" s="20" t="n">
        <v>46261</v>
      </c>
      <c r="C295" s="19" t="inlineStr">
        <is>
          <t>C-1056</t>
        </is>
      </c>
      <c r="D295" s="21" t="n">
        <v>600</v>
      </c>
    </row>
    <row r="296">
      <c r="A296" s="19" t="inlineStr">
        <is>
          <t>R-5292</t>
        </is>
      </c>
      <c r="B296" s="20" t="n">
        <v>46263</v>
      </c>
      <c r="C296" s="19" t="inlineStr">
        <is>
          <t>C-1016</t>
        </is>
      </c>
      <c r="D296" s="21" t="n">
        <v>900</v>
      </c>
    </row>
    <row r="297">
      <c r="A297" s="19" t="inlineStr">
        <is>
          <t>R-5293</t>
        </is>
      </c>
      <c r="B297" s="20" t="n">
        <v>46263</v>
      </c>
      <c r="C297" s="19" t="inlineStr">
        <is>
          <t>C-1050</t>
        </is>
      </c>
      <c r="D297" s="21" t="n">
        <v>1630</v>
      </c>
    </row>
    <row r="298">
      <c r="A298" s="19" t="inlineStr">
        <is>
          <t>R-5294</t>
        </is>
      </c>
      <c r="B298" s="20" t="n">
        <v>46264</v>
      </c>
      <c r="C298" s="19" t="inlineStr">
        <is>
          <t>C-1040</t>
        </is>
      </c>
      <c r="D298" s="21" t="n">
        <v>2180</v>
      </c>
    </row>
    <row r="299">
      <c r="A299" s="19" t="inlineStr">
        <is>
          <t>R-5295</t>
        </is>
      </c>
      <c r="B299" s="20" t="n">
        <v>46265</v>
      </c>
      <c r="C299" s="19" t="inlineStr">
        <is>
          <t>C-1022</t>
        </is>
      </c>
      <c r="D299" s="21" t="n">
        <v>2020</v>
      </c>
    </row>
    <row r="300">
      <c r="A300" s="19" t="inlineStr">
        <is>
          <t>R-5296</t>
        </is>
      </c>
      <c r="B300" s="20" t="n">
        <v>46269</v>
      </c>
      <c r="C300" s="19" t="inlineStr">
        <is>
          <t>C-1025</t>
        </is>
      </c>
      <c r="D300" s="21" t="n">
        <v>1690</v>
      </c>
    </row>
    <row r="301">
      <c r="A301" s="19" t="inlineStr">
        <is>
          <t>R-5297</t>
        </is>
      </c>
      <c r="B301" s="20" t="n">
        <v>46270</v>
      </c>
      <c r="C301" s="19" t="inlineStr">
        <is>
          <t>C-1026</t>
        </is>
      </c>
      <c r="D301" s="21" t="n">
        <v>930</v>
      </c>
    </row>
    <row r="302">
      <c r="A302" s="19" t="inlineStr">
        <is>
          <t>R-5298</t>
        </is>
      </c>
      <c r="B302" s="20" t="n">
        <v>46271</v>
      </c>
      <c r="C302" s="19" t="inlineStr">
        <is>
          <t>C-1050</t>
        </is>
      </c>
      <c r="D302" s="21" t="n">
        <v>2210</v>
      </c>
    </row>
    <row r="303">
      <c r="A303" s="19" t="inlineStr">
        <is>
          <t>R-5299</t>
        </is>
      </c>
      <c r="B303" s="20" t="n">
        <v>46273</v>
      </c>
      <c r="C303" s="19" t="inlineStr">
        <is>
          <t>C-1032</t>
        </is>
      </c>
      <c r="D303" s="21" t="n">
        <v>1140</v>
      </c>
    </row>
    <row r="304">
      <c r="A304" s="19" t="inlineStr">
        <is>
          <t>R-5300</t>
        </is>
      </c>
      <c r="B304" s="20" t="n">
        <v>46273</v>
      </c>
      <c r="C304" s="19" t="inlineStr">
        <is>
          <t>C-1052</t>
        </is>
      </c>
      <c r="D304" s="21" t="n">
        <v>2050</v>
      </c>
    </row>
    <row r="305">
      <c r="A305" s="19" t="inlineStr">
        <is>
          <t>R-5301</t>
        </is>
      </c>
      <c r="B305" s="20" t="n">
        <v>46275</v>
      </c>
      <c r="C305" s="19" t="inlineStr">
        <is>
          <t>C-1005</t>
        </is>
      </c>
      <c r="D305" s="21" t="n">
        <v>1760</v>
      </c>
    </row>
    <row r="306">
      <c r="A306" s="19" t="inlineStr">
        <is>
          <t>R-5302</t>
        </is>
      </c>
      <c r="B306" s="20" t="n">
        <v>46275</v>
      </c>
      <c r="C306" s="19" t="inlineStr">
        <is>
          <t>C-1021</t>
        </is>
      </c>
      <c r="D306" s="21" t="n">
        <v>1170</v>
      </c>
    </row>
    <row r="307">
      <c r="A307" s="19" t="inlineStr">
        <is>
          <t>R-5303</t>
        </is>
      </c>
      <c r="B307" s="20" t="n">
        <v>46275</v>
      </c>
      <c r="C307" s="19" t="inlineStr">
        <is>
          <t>C-1027</t>
        </is>
      </c>
      <c r="D307" s="21" t="n">
        <v>1220</v>
      </c>
    </row>
    <row r="308">
      <c r="A308" s="19" t="inlineStr">
        <is>
          <t>R-5304</t>
        </is>
      </c>
      <c r="B308" s="20" t="n">
        <v>46276</v>
      </c>
      <c r="C308" s="19" t="inlineStr">
        <is>
          <t>C-1012</t>
        </is>
      </c>
      <c r="D308" s="21" t="n">
        <v>870</v>
      </c>
    </row>
    <row r="309">
      <c r="A309" s="19" t="inlineStr">
        <is>
          <t>R-5305</t>
        </is>
      </c>
      <c r="B309" s="20" t="n">
        <v>46276</v>
      </c>
      <c r="C309" s="19" t="inlineStr">
        <is>
          <t>C-1022</t>
        </is>
      </c>
      <c r="D309" s="21" t="n">
        <v>1200</v>
      </c>
    </row>
    <row r="310">
      <c r="A310" s="19" t="inlineStr">
        <is>
          <t>R-5306</t>
        </is>
      </c>
      <c r="B310" s="20" t="n">
        <v>46276</v>
      </c>
      <c r="C310" s="19" t="inlineStr">
        <is>
          <t>C-1050</t>
        </is>
      </c>
      <c r="D310" s="21" t="n">
        <v>1240</v>
      </c>
    </row>
    <row r="311">
      <c r="A311" s="19" t="inlineStr">
        <is>
          <t>R-5307</t>
        </is>
      </c>
      <c r="B311" s="20" t="n">
        <v>46279</v>
      </c>
      <c r="C311" s="19" t="inlineStr">
        <is>
          <t>C-1011</t>
        </is>
      </c>
      <c r="D311" s="21" t="n">
        <v>1400</v>
      </c>
    </row>
    <row r="312">
      <c r="A312" s="19" t="inlineStr">
        <is>
          <t>R-5308</t>
        </is>
      </c>
      <c r="B312" s="20" t="n">
        <v>46280</v>
      </c>
      <c r="C312" s="19" t="inlineStr">
        <is>
          <t>C-1057</t>
        </is>
      </c>
      <c r="D312" s="21" t="n">
        <v>2470</v>
      </c>
    </row>
    <row r="313">
      <c r="A313" s="19" t="inlineStr">
        <is>
          <t>R-5309</t>
        </is>
      </c>
      <c r="B313" s="20" t="n">
        <v>46281</v>
      </c>
      <c r="C313" s="19" t="inlineStr">
        <is>
          <t>C-1018</t>
        </is>
      </c>
      <c r="D313" s="21" t="n">
        <v>1650</v>
      </c>
    </row>
    <row r="314">
      <c r="A314" s="19" t="inlineStr">
        <is>
          <t>R-5310</t>
        </is>
      </c>
      <c r="B314" s="20" t="n">
        <v>46282</v>
      </c>
      <c r="C314" s="19" t="inlineStr">
        <is>
          <t>C-1004</t>
        </is>
      </c>
      <c r="D314" s="21" t="n">
        <v>880</v>
      </c>
    </row>
    <row r="315">
      <c r="A315" s="19" t="inlineStr">
        <is>
          <t>R-5311</t>
        </is>
      </c>
      <c r="B315" s="20" t="n">
        <v>46284</v>
      </c>
      <c r="C315" s="19" t="inlineStr">
        <is>
          <t>C-1022</t>
        </is>
      </c>
      <c r="D315" s="21" t="n">
        <v>2220</v>
      </c>
    </row>
    <row r="316">
      <c r="A316" s="19" t="inlineStr">
        <is>
          <t>R-5312</t>
        </is>
      </c>
      <c r="B316" s="20" t="n">
        <v>46285</v>
      </c>
      <c r="C316" s="19" t="inlineStr">
        <is>
          <t>C-1057</t>
        </is>
      </c>
      <c r="D316" s="21" t="n">
        <v>3180</v>
      </c>
    </row>
    <row r="317">
      <c r="A317" s="19" t="inlineStr">
        <is>
          <t>R-5313</t>
        </is>
      </c>
      <c r="B317" s="20" t="n">
        <v>46286</v>
      </c>
      <c r="C317" s="19" t="inlineStr">
        <is>
          <t>C-1005</t>
        </is>
      </c>
      <c r="D317" s="21" t="n">
        <v>1710</v>
      </c>
    </row>
    <row r="318">
      <c r="A318" s="19" t="inlineStr">
        <is>
          <t>R-5314</t>
        </is>
      </c>
      <c r="B318" s="20" t="n">
        <v>46287</v>
      </c>
      <c r="C318" s="19" t="inlineStr">
        <is>
          <t>C-1052</t>
        </is>
      </c>
      <c r="D318" s="21" t="n">
        <v>3090</v>
      </c>
    </row>
    <row r="319">
      <c r="A319" s="19" t="inlineStr">
        <is>
          <t>R-5315</t>
        </is>
      </c>
      <c r="B319" s="20" t="n">
        <v>46289</v>
      </c>
      <c r="C319" s="19" t="inlineStr">
        <is>
          <t>C-1008</t>
        </is>
      </c>
      <c r="D319" s="21" t="n">
        <v>2910</v>
      </c>
    </row>
    <row r="320">
      <c r="A320" s="19" t="inlineStr">
        <is>
          <t>R-5316</t>
        </is>
      </c>
      <c r="B320" s="20" t="n">
        <v>46289</v>
      </c>
      <c r="C320" s="19" t="inlineStr">
        <is>
          <t>C-1044</t>
        </is>
      </c>
      <c r="D320" s="21" t="n">
        <v>470</v>
      </c>
    </row>
    <row r="321">
      <c r="A321" s="19" t="inlineStr">
        <is>
          <t>R-5317</t>
        </is>
      </c>
      <c r="B321" s="20" t="n">
        <v>46289</v>
      </c>
      <c r="C321" s="19" t="inlineStr">
        <is>
          <t>C-1057</t>
        </is>
      </c>
      <c r="D321" s="21" t="n">
        <v>1810</v>
      </c>
    </row>
    <row r="322">
      <c r="A322" s="19" t="inlineStr">
        <is>
          <t>R-5318</t>
        </is>
      </c>
      <c r="B322" s="20" t="n">
        <v>46291</v>
      </c>
      <c r="C322" s="19" t="inlineStr">
        <is>
          <t>C-1027</t>
        </is>
      </c>
      <c r="D322" s="21" t="n">
        <v>1730</v>
      </c>
    </row>
    <row r="323">
      <c r="A323" s="19" t="inlineStr">
        <is>
          <t>R-5319</t>
        </is>
      </c>
      <c r="B323" s="20" t="n">
        <v>46291</v>
      </c>
      <c r="C323" s="19" t="inlineStr">
        <is>
          <t>C-1047</t>
        </is>
      </c>
      <c r="D323" s="21" t="n">
        <v>1600</v>
      </c>
    </row>
    <row r="324">
      <c r="A324" s="19" t="inlineStr">
        <is>
          <t>R-5320</t>
        </is>
      </c>
      <c r="B324" s="20" t="n">
        <v>46292</v>
      </c>
      <c r="C324" s="19" t="inlineStr">
        <is>
          <t>C-1059</t>
        </is>
      </c>
      <c r="D324" s="21" t="n">
        <v>1500</v>
      </c>
    </row>
    <row r="325">
      <c r="A325" s="19" t="inlineStr">
        <is>
          <t>R-5321</t>
        </is>
      </c>
      <c r="B325" s="20" t="n">
        <v>46294</v>
      </c>
      <c r="C325" s="19" t="inlineStr">
        <is>
          <t>C-1059</t>
        </is>
      </c>
      <c r="D325" s="21" t="n">
        <v>1070</v>
      </c>
    </row>
    <row r="326">
      <c r="A326" s="22" t="n"/>
      <c r="B326" s="23" t="n"/>
      <c r="C326" s="22" t="n"/>
      <c r="D326" s="24" t="n"/>
    </row>
    <row r="327">
      <c r="A327" s="22" t="n"/>
      <c r="B327" s="23" t="n"/>
      <c r="C327" s="22" t="n"/>
      <c r="D327" s="24" t="n"/>
    </row>
    <row r="328">
      <c r="A328" s="22" t="n"/>
      <c r="B328" s="23" t="n"/>
      <c r="C328" s="22" t="n"/>
      <c r="D328" s="24" t="n"/>
    </row>
    <row r="329">
      <c r="A329" s="22" t="n"/>
      <c r="B329" s="23" t="n"/>
      <c r="C329" s="22" t="n"/>
      <c r="D329" s="24" t="n"/>
    </row>
    <row r="330">
      <c r="A330" s="22" t="n"/>
      <c r="B330" s="23" t="n"/>
      <c r="C330" s="22" t="n"/>
      <c r="D330" s="24" t="n"/>
    </row>
    <row r="331">
      <c r="A331" s="22" t="n"/>
      <c r="B331" s="23" t="n"/>
      <c r="C331" s="22" t="n"/>
      <c r="D331" s="24" t="n"/>
    </row>
    <row r="332">
      <c r="A332" s="22" t="n"/>
      <c r="B332" s="23" t="n"/>
      <c r="C332" s="22" t="n"/>
      <c r="D332" s="24" t="n"/>
    </row>
    <row r="333">
      <c r="A333" s="22" t="n"/>
      <c r="B333" s="23" t="n"/>
      <c r="C333" s="22" t="n"/>
      <c r="D333" s="24" t="n"/>
    </row>
    <row r="334">
      <c r="A334" s="22" t="n"/>
      <c r="B334" s="23" t="n"/>
      <c r="C334" s="22" t="n"/>
      <c r="D334" s="24" t="n"/>
    </row>
    <row r="335">
      <c r="A335" s="22" t="n"/>
      <c r="B335" s="23" t="n"/>
      <c r="C335" s="22" t="n"/>
      <c r="D335" s="24" t="n"/>
    </row>
    <row r="336">
      <c r="A336" s="22" t="n"/>
      <c r="B336" s="23" t="n"/>
      <c r="C336" s="22" t="n"/>
      <c r="D336" s="24" t="n"/>
    </row>
    <row r="337">
      <c r="A337" s="22" t="n"/>
      <c r="B337" s="23" t="n"/>
      <c r="C337" s="22" t="n"/>
      <c r="D337" s="24" t="n"/>
    </row>
    <row r="338">
      <c r="A338" s="22" t="n"/>
      <c r="B338" s="23" t="n"/>
      <c r="C338" s="22" t="n"/>
      <c r="D338" s="24" t="n"/>
    </row>
    <row r="339">
      <c r="A339" s="22" t="n"/>
      <c r="B339" s="23" t="n"/>
      <c r="C339" s="22" t="n"/>
      <c r="D339" s="24" t="n"/>
    </row>
    <row r="340">
      <c r="A340" s="22" t="n"/>
      <c r="B340" s="23" t="n"/>
      <c r="C340" s="22" t="n"/>
      <c r="D340" s="24" t="n"/>
    </row>
    <row r="341">
      <c r="A341" s="22" t="n"/>
      <c r="B341" s="23" t="n"/>
      <c r="C341" s="22" t="n"/>
      <c r="D341" s="24" t="n"/>
    </row>
    <row r="342">
      <c r="A342" s="22" t="n"/>
      <c r="B342" s="23" t="n"/>
      <c r="C342" s="22" t="n"/>
      <c r="D342" s="24" t="n"/>
    </row>
    <row r="343">
      <c r="A343" s="22" t="n"/>
      <c r="B343" s="23" t="n"/>
      <c r="C343" s="22" t="n"/>
      <c r="D343" s="24" t="n"/>
    </row>
    <row r="344">
      <c r="A344" s="22" t="n"/>
      <c r="B344" s="23" t="n"/>
      <c r="C344" s="22" t="n"/>
      <c r="D344" s="24" t="n"/>
    </row>
    <row r="345">
      <c r="A345" s="22" t="n"/>
      <c r="B345" s="23" t="n"/>
      <c r="C345" s="22" t="n"/>
      <c r="D345" s="24" t="n"/>
    </row>
    <row r="346">
      <c r="A346" s="22" t="n"/>
      <c r="B346" s="23" t="n"/>
      <c r="C346" s="22" t="n"/>
      <c r="D346" s="24" t="n"/>
    </row>
    <row r="347">
      <c r="A347" s="22" t="n"/>
      <c r="B347" s="23" t="n"/>
      <c r="C347" s="22" t="n"/>
      <c r="D347" s="24" t="n"/>
    </row>
    <row r="348">
      <c r="A348" s="22" t="n"/>
      <c r="B348" s="23" t="n"/>
      <c r="C348" s="22" t="n"/>
      <c r="D348" s="24" t="n"/>
    </row>
    <row r="349">
      <c r="A349" s="22" t="n"/>
      <c r="B349" s="23" t="n"/>
      <c r="C349" s="22" t="n"/>
      <c r="D349" s="24" t="n"/>
    </row>
    <row r="350">
      <c r="A350" s="22" t="n"/>
      <c r="B350" s="23" t="n"/>
      <c r="C350" s="22" t="n"/>
      <c r="D350" s="24" t="n"/>
    </row>
    <row r="351">
      <c r="A351" s="22" t="n"/>
      <c r="B351" s="23" t="n"/>
      <c r="C351" s="22" t="n"/>
      <c r="D351" s="24" t="n"/>
    </row>
    <row r="352">
      <c r="A352" s="22" t="n"/>
      <c r="B352" s="23" t="n"/>
      <c r="C352" s="22" t="n"/>
      <c r="D352" s="24" t="n"/>
    </row>
    <row r="353">
      <c r="A353" s="22" t="n"/>
      <c r="B353" s="23" t="n"/>
      <c r="C353" s="22" t="n"/>
      <c r="D353" s="24" t="n"/>
    </row>
    <row r="354">
      <c r="A354" s="22" t="n"/>
      <c r="B354" s="23" t="n"/>
      <c r="C354" s="22" t="n"/>
      <c r="D354" s="24" t="n"/>
    </row>
    <row r="355">
      <c r="A355" s="22" t="n"/>
      <c r="B355" s="23" t="n"/>
      <c r="C355" s="22" t="n"/>
      <c r="D355" s="24" t="n"/>
    </row>
    <row r="356">
      <c r="A356" s="22" t="n"/>
      <c r="B356" s="23" t="n"/>
      <c r="C356" s="22" t="n"/>
      <c r="D356" s="24" t="n"/>
    </row>
    <row r="357">
      <c r="A357" s="22" t="n"/>
      <c r="B357" s="23" t="n"/>
      <c r="C357" s="22" t="n"/>
      <c r="D357" s="24" t="n"/>
    </row>
    <row r="358">
      <c r="A358" s="22" t="n"/>
      <c r="B358" s="23" t="n"/>
      <c r="C358" s="22" t="n"/>
      <c r="D358" s="24" t="n"/>
    </row>
    <row r="359">
      <c r="A359" s="22" t="n"/>
      <c r="B359" s="23" t="n"/>
      <c r="C359" s="22" t="n"/>
      <c r="D359" s="24" t="n"/>
    </row>
    <row r="360">
      <c r="A360" s="22" t="n"/>
      <c r="B360" s="23" t="n"/>
      <c r="C360" s="22" t="n"/>
      <c r="D360" s="24" t="n"/>
    </row>
    <row r="361">
      <c r="A361" s="22" t="n"/>
      <c r="B361" s="23" t="n"/>
      <c r="C361" s="22" t="n"/>
      <c r="D361" s="24" t="n"/>
    </row>
    <row r="362">
      <c r="A362" s="22" t="n"/>
      <c r="B362" s="23" t="n"/>
      <c r="C362" s="22" t="n"/>
      <c r="D362" s="24" t="n"/>
    </row>
    <row r="363">
      <c r="A363" s="22" t="n"/>
      <c r="B363" s="23" t="n"/>
      <c r="C363" s="22" t="n"/>
      <c r="D363" s="24" t="n"/>
    </row>
    <row r="364">
      <c r="A364" s="22" t="n"/>
      <c r="B364" s="23" t="n"/>
      <c r="C364" s="22" t="n"/>
      <c r="D364" s="24" t="n"/>
    </row>
    <row r="365">
      <c r="A365" s="22" t="n"/>
      <c r="B365" s="23" t="n"/>
      <c r="C365" s="22" t="n"/>
      <c r="D365" s="24" t="n"/>
    </row>
    <row r="366">
      <c r="A366" s="22" t="n"/>
      <c r="B366" s="23" t="n"/>
      <c r="C366" s="22" t="n"/>
      <c r="D366" s="24" t="n"/>
    </row>
    <row r="367">
      <c r="A367" s="22" t="n"/>
      <c r="B367" s="23" t="n"/>
      <c r="C367" s="22" t="n"/>
      <c r="D367" s="24" t="n"/>
    </row>
    <row r="368">
      <c r="A368" s="22" t="n"/>
      <c r="B368" s="23" t="n"/>
      <c r="C368" s="22" t="n"/>
      <c r="D368" s="24" t="n"/>
    </row>
    <row r="369">
      <c r="A369" s="22" t="n"/>
      <c r="B369" s="23" t="n"/>
      <c r="C369" s="22" t="n"/>
      <c r="D369" s="24" t="n"/>
    </row>
    <row r="370">
      <c r="A370" s="22" t="n"/>
      <c r="B370" s="23" t="n"/>
      <c r="C370" s="22" t="n"/>
      <c r="D370" s="24" t="n"/>
    </row>
    <row r="371">
      <c r="A371" s="22" t="n"/>
      <c r="B371" s="23" t="n"/>
      <c r="C371" s="22" t="n"/>
      <c r="D371" s="24" t="n"/>
    </row>
    <row r="372">
      <c r="A372" s="22" t="n"/>
      <c r="B372" s="23" t="n"/>
      <c r="C372" s="22" t="n"/>
      <c r="D372" s="24" t="n"/>
    </row>
    <row r="373">
      <c r="A373" s="22" t="n"/>
      <c r="B373" s="23" t="n"/>
      <c r="C373" s="22" t="n"/>
      <c r="D373" s="24" t="n"/>
    </row>
    <row r="374">
      <c r="A374" s="22" t="n"/>
      <c r="B374" s="23" t="n"/>
      <c r="C374" s="22" t="n"/>
      <c r="D374" s="24" t="n"/>
    </row>
    <row r="375">
      <c r="A375" s="22" t="n"/>
      <c r="B375" s="23" t="n"/>
      <c r="C375" s="22" t="n"/>
      <c r="D375" s="24" t="n"/>
    </row>
    <row r="376">
      <c r="A376" s="22" t="n"/>
      <c r="B376" s="23" t="n"/>
      <c r="C376" s="22" t="n"/>
      <c r="D376" s="24" t="n"/>
    </row>
    <row r="377">
      <c r="A377" s="22" t="n"/>
      <c r="B377" s="23" t="n"/>
      <c r="C377" s="22" t="n"/>
      <c r="D377" s="24" t="n"/>
    </row>
    <row r="378">
      <c r="A378" s="22" t="n"/>
      <c r="B378" s="23" t="n"/>
      <c r="C378" s="22" t="n"/>
      <c r="D378" s="24" t="n"/>
    </row>
    <row r="379">
      <c r="A379" s="22" t="n"/>
      <c r="B379" s="23" t="n"/>
      <c r="C379" s="22" t="n"/>
      <c r="D379" s="24" t="n"/>
    </row>
    <row r="380">
      <c r="A380" s="22" t="n"/>
      <c r="B380" s="23" t="n"/>
      <c r="C380" s="22" t="n"/>
      <c r="D380" s="24" t="n"/>
    </row>
    <row r="381">
      <c r="A381" s="22" t="n"/>
      <c r="B381" s="23" t="n"/>
      <c r="C381" s="22" t="n"/>
      <c r="D381" s="24" t="n"/>
    </row>
    <row r="382">
      <c r="A382" s="22" t="n"/>
      <c r="B382" s="23" t="n"/>
      <c r="C382" s="22" t="n"/>
      <c r="D382" s="24" t="n"/>
    </row>
    <row r="383">
      <c r="A383" s="22" t="n"/>
      <c r="B383" s="23" t="n"/>
      <c r="C383" s="22" t="n"/>
      <c r="D383" s="24" t="n"/>
    </row>
    <row r="384">
      <c r="A384" s="22" t="n"/>
      <c r="B384" s="23" t="n"/>
      <c r="C384" s="22" t="n"/>
      <c r="D384" s="24" t="n"/>
    </row>
  </sheetData>
  <mergeCells count="2">
    <mergeCell ref="A1:D1"/>
    <mergeCell ref="A2:D2"/>
  </mergeCells>
  <dataValidations count="3">
    <dataValidation sqref="B5:B625" showDropDown="0" showInputMessage="0" showErrorMessage="1" allowBlank="1" errorTitle="Date needed" error="Type a date like 15-09-2026." type="date" operator="greaterThan">
      <formula1>36526</formula1>
    </dataValidation>
    <dataValidation sqref="C5:C625" showDropDown="0" showInputMessage="0" showErrorMessage="1" allowBlank="1" errorTitle="Pick from the list" error="Please pick a value from the drop-down list." type="list">
      <formula1>=INDIRECT("Customers[Customer ID]")</formula1>
    </dataValidation>
    <dataValidation sqref="D5:D625" showDropDown="0" showInputMessage="0" showErrorMessage="1" allowBlank="1" errorTitle="Number needed" error="Type a number that is 0 or more.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23"/>
  <sheetViews>
    <sheetView tabSelected="0" zoomScale="9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3" customWidth="1" min="3" max="3"/>
    <col width="10" customWidth="1" min="4" max="4"/>
    <col width="10" customWidth="1" min="5" max="5"/>
    <col width="12" customWidth="1" min="6" max="6"/>
    <col width="8" customWidth="1" min="7" max="7"/>
    <col width="8" customWidth="1" min="8" max="8"/>
    <col width="8" customWidth="1" min="9" max="9"/>
    <col width="9" customWidth="1" min="10" max="10"/>
    <col width="18" customWidth="1" min="11" max="11"/>
  </cols>
  <sheetData>
    <row r="1" ht="30" customHeight="1">
      <c r="A1" s="16" t="inlineStr">
        <is>
          <t>Customers: RFM scores and segment (one row per customer)</t>
        </is>
      </c>
    </row>
    <row r="2" ht="30" customHeight="1">
      <c r="A2" s="17" t="inlineStr">
        <is>
          <t>Type each Customer ID once (yellow). Every green column is a formula that reads the Orders table and the cut-offs on Calculations. All numbers in this workbook are fictional teaching data, not real company figures.</t>
        </is>
      </c>
    </row>
    <row r="4" ht="32" customHeight="1">
      <c r="A4" s="18" t="inlineStr">
        <is>
          <t>Customer ID</t>
        </is>
      </c>
      <c r="B4" s="18" t="inlineStr">
        <is>
          <t>City</t>
        </is>
      </c>
      <c r="C4" s="18" t="inlineStr">
        <is>
          <t>Last Order</t>
        </is>
      </c>
      <c r="D4" s="18" t="inlineStr">
        <is>
          <t>Recency Days</t>
        </is>
      </c>
      <c r="E4" s="18" t="inlineStr">
        <is>
          <t>Frequency</t>
        </is>
      </c>
      <c r="F4" s="18" t="inlineStr">
        <is>
          <t>Monetary</t>
        </is>
      </c>
      <c r="G4" s="18" t="inlineStr">
        <is>
          <t>R Score</t>
        </is>
      </c>
      <c r="H4" s="18" t="inlineStr">
        <is>
          <t>F Score</t>
        </is>
      </c>
      <c r="I4" s="18" t="inlineStr">
        <is>
          <t>M Score</t>
        </is>
      </c>
      <c r="J4" s="18" t="inlineStr">
        <is>
          <t>RFM Code</t>
        </is>
      </c>
      <c r="K4" s="18" t="inlineStr">
        <is>
          <t>Segment</t>
        </is>
      </c>
    </row>
    <row r="5">
      <c r="A5" s="19" t="inlineStr">
        <is>
          <t>C-1001</t>
        </is>
      </c>
      <c r="B5" s="19" t="inlineStr">
        <is>
          <t>Sambhaji Nagar</t>
        </is>
      </c>
      <c r="C5" s="25">
        <f>_xlfn.MAXIFS(Orders[Order Date],Orders[Customer ID],Customers[[#This Row],[Customer ID]])</f>
        <v/>
      </c>
      <c r="D5" s="26">
        <f>AsOfDate-Customers[[#This Row],[Last Order]]</f>
        <v/>
      </c>
      <c r="E5" s="26">
        <f>COUNTIFS(Orders[Customer ID],Customers[[#This Row],[Customer ID]])</f>
        <v/>
      </c>
      <c r="F5" s="27">
        <f>SUMIFS(Orders[Amount],Orders[Customer ID],Customers[[#This Row],[Customer ID]])</f>
        <v/>
      </c>
      <c r="G5" s="26">
        <f>5-COUNTIF(RCuts,"&lt;"&amp;Customers[[#This Row],[Recency Days]])</f>
        <v/>
      </c>
      <c r="H5" s="26">
        <f>1+COUNTIF(FCuts,"&lt;"&amp;Customers[[#This Row],[Frequency]])</f>
        <v/>
      </c>
      <c r="I5" s="26">
        <f>1+COUNTIF(MCuts,"&lt;"&amp;Customers[[#This Row],[Monetary]])</f>
        <v/>
      </c>
      <c r="J5" s="28">
        <f>Customers[[#This Row],[R Score]]&amp;Customers[[#This Row],[F Score]]&amp;Customers[[#This Row],[M Score]]</f>
        <v/>
      </c>
      <c r="K5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">
      <c r="A6" s="19" t="inlineStr">
        <is>
          <t>C-1002</t>
        </is>
      </c>
      <c r="B6" s="19" t="inlineStr">
        <is>
          <t>Kolhapur</t>
        </is>
      </c>
      <c r="C6" s="25">
        <f>_xlfn.MAXIFS(Orders[Order Date],Orders[Customer ID],Customers[[#This Row],[Customer ID]])</f>
        <v/>
      </c>
      <c r="D6" s="26">
        <f>AsOfDate-Customers[[#This Row],[Last Order]]</f>
        <v/>
      </c>
      <c r="E6" s="26">
        <f>COUNTIFS(Orders[Customer ID],Customers[[#This Row],[Customer ID]])</f>
        <v/>
      </c>
      <c r="F6" s="27">
        <f>SUMIFS(Orders[Amount],Orders[Customer ID],Customers[[#This Row],[Customer ID]])</f>
        <v/>
      </c>
      <c r="G6" s="26">
        <f>5-COUNTIF(RCuts,"&lt;"&amp;Customers[[#This Row],[Recency Days]])</f>
        <v/>
      </c>
      <c r="H6" s="26">
        <f>1+COUNTIF(FCuts,"&lt;"&amp;Customers[[#This Row],[Frequency]])</f>
        <v/>
      </c>
      <c r="I6" s="26">
        <f>1+COUNTIF(MCuts,"&lt;"&amp;Customers[[#This Row],[Monetary]])</f>
        <v/>
      </c>
      <c r="J6" s="28">
        <f>Customers[[#This Row],[R Score]]&amp;Customers[[#This Row],[F Score]]&amp;Customers[[#This Row],[M Score]]</f>
        <v/>
      </c>
      <c r="K6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7">
      <c r="A7" s="19" t="inlineStr">
        <is>
          <t>C-1003</t>
        </is>
      </c>
      <c r="B7" s="19" t="inlineStr">
        <is>
          <t>Solapur</t>
        </is>
      </c>
      <c r="C7" s="25">
        <f>_xlfn.MAXIFS(Orders[Order Date],Orders[Customer ID],Customers[[#This Row],[Customer ID]])</f>
        <v/>
      </c>
      <c r="D7" s="26">
        <f>AsOfDate-Customers[[#This Row],[Last Order]]</f>
        <v/>
      </c>
      <c r="E7" s="26">
        <f>COUNTIFS(Orders[Customer ID],Customers[[#This Row],[Customer ID]])</f>
        <v/>
      </c>
      <c r="F7" s="27">
        <f>SUMIFS(Orders[Amount],Orders[Customer ID],Customers[[#This Row],[Customer ID]])</f>
        <v/>
      </c>
      <c r="G7" s="26">
        <f>5-COUNTIF(RCuts,"&lt;"&amp;Customers[[#This Row],[Recency Days]])</f>
        <v/>
      </c>
      <c r="H7" s="26">
        <f>1+COUNTIF(FCuts,"&lt;"&amp;Customers[[#This Row],[Frequency]])</f>
        <v/>
      </c>
      <c r="I7" s="26">
        <f>1+COUNTIF(MCuts,"&lt;"&amp;Customers[[#This Row],[Monetary]])</f>
        <v/>
      </c>
      <c r="J7" s="28">
        <f>Customers[[#This Row],[R Score]]&amp;Customers[[#This Row],[F Score]]&amp;Customers[[#This Row],[M Score]]</f>
        <v/>
      </c>
      <c r="K7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8">
      <c r="A8" s="19" t="inlineStr">
        <is>
          <t>C-1004</t>
        </is>
      </c>
      <c r="B8" s="19" t="inlineStr">
        <is>
          <t>Pune</t>
        </is>
      </c>
      <c r="C8" s="25">
        <f>_xlfn.MAXIFS(Orders[Order Date],Orders[Customer ID],Customers[[#This Row],[Customer ID]])</f>
        <v/>
      </c>
      <c r="D8" s="26">
        <f>AsOfDate-Customers[[#This Row],[Last Order]]</f>
        <v/>
      </c>
      <c r="E8" s="26">
        <f>COUNTIFS(Orders[Customer ID],Customers[[#This Row],[Customer ID]])</f>
        <v/>
      </c>
      <c r="F8" s="27">
        <f>SUMIFS(Orders[Amount],Orders[Customer ID],Customers[[#This Row],[Customer ID]])</f>
        <v/>
      </c>
      <c r="G8" s="26">
        <f>5-COUNTIF(RCuts,"&lt;"&amp;Customers[[#This Row],[Recency Days]])</f>
        <v/>
      </c>
      <c r="H8" s="26">
        <f>1+COUNTIF(FCuts,"&lt;"&amp;Customers[[#This Row],[Frequency]])</f>
        <v/>
      </c>
      <c r="I8" s="26">
        <f>1+COUNTIF(MCuts,"&lt;"&amp;Customers[[#This Row],[Monetary]])</f>
        <v/>
      </c>
      <c r="J8" s="28">
        <f>Customers[[#This Row],[R Score]]&amp;Customers[[#This Row],[F Score]]&amp;Customers[[#This Row],[M Score]]</f>
        <v/>
      </c>
      <c r="K8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9">
      <c r="A9" s="19" t="inlineStr">
        <is>
          <t>C-1005</t>
        </is>
      </c>
      <c r="B9" s="19" t="inlineStr">
        <is>
          <t>Solapur</t>
        </is>
      </c>
      <c r="C9" s="25">
        <f>_xlfn.MAXIFS(Orders[Order Date],Orders[Customer ID],Customers[[#This Row],[Customer ID]])</f>
        <v/>
      </c>
      <c r="D9" s="26">
        <f>AsOfDate-Customers[[#This Row],[Last Order]]</f>
        <v/>
      </c>
      <c r="E9" s="26">
        <f>COUNTIFS(Orders[Customer ID],Customers[[#This Row],[Customer ID]])</f>
        <v/>
      </c>
      <c r="F9" s="27">
        <f>SUMIFS(Orders[Amount],Orders[Customer ID],Customers[[#This Row],[Customer ID]])</f>
        <v/>
      </c>
      <c r="G9" s="26">
        <f>5-COUNTIF(RCuts,"&lt;"&amp;Customers[[#This Row],[Recency Days]])</f>
        <v/>
      </c>
      <c r="H9" s="26">
        <f>1+COUNTIF(FCuts,"&lt;"&amp;Customers[[#This Row],[Frequency]])</f>
        <v/>
      </c>
      <c r="I9" s="26">
        <f>1+COUNTIF(MCuts,"&lt;"&amp;Customers[[#This Row],[Monetary]])</f>
        <v/>
      </c>
      <c r="J9" s="28">
        <f>Customers[[#This Row],[R Score]]&amp;Customers[[#This Row],[F Score]]&amp;Customers[[#This Row],[M Score]]</f>
        <v/>
      </c>
      <c r="K9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0">
      <c r="A10" s="19" t="inlineStr">
        <is>
          <t>C-1006</t>
        </is>
      </c>
      <c r="B10" s="19" t="inlineStr">
        <is>
          <t>Solapur</t>
        </is>
      </c>
      <c r="C10" s="25">
        <f>_xlfn.MAXIFS(Orders[Order Date],Orders[Customer ID],Customers[[#This Row],[Customer ID]])</f>
        <v/>
      </c>
      <c r="D10" s="26">
        <f>AsOfDate-Customers[[#This Row],[Last Order]]</f>
        <v/>
      </c>
      <c r="E10" s="26">
        <f>COUNTIFS(Orders[Customer ID],Customers[[#This Row],[Customer ID]])</f>
        <v/>
      </c>
      <c r="F10" s="27">
        <f>SUMIFS(Orders[Amount],Orders[Customer ID],Customers[[#This Row],[Customer ID]])</f>
        <v/>
      </c>
      <c r="G10" s="26">
        <f>5-COUNTIF(RCuts,"&lt;"&amp;Customers[[#This Row],[Recency Days]])</f>
        <v/>
      </c>
      <c r="H10" s="26">
        <f>1+COUNTIF(FCuts,"&lt;"&amp;Customers[[#This Row],[Frequency]])</f>
        <v/>
      </c>
      <c r="I10" s="26">
        <f>1+COUNTIF(MCuts,"&lt;"&amp;Customers[[#This Row],[Monetary]])</f>
        <v/>
      </c>
      <c r="J10" s="28">
        <f>Customers[[#This Row],[R Score]]&amp;Customers[[#This Row],[F Score]]&amp;Customers[[#This Row],[M Score]]</f>
        <v/>
      </c>
      <c r="K10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1">
      <c r="A11" s="19" t="inlineStr">
        <is>
          <t>C-1007</t>
        </is>
      </c>
      <c r="B11" s="19" t="inlineStr">
        <is>
          <t>Pune</t>
        </is>
      </c>
      <c r="C11" s="25">
        <f>_xlfn.MAXIFS(Orders[Order Date],Orders[Customer ID],Customers[[#This Row],[Customer ID]])</f>
        <v/>
      </c>
      <c r="D11" s="26">
        <f>AsOfDate-Customers[[#This Row],[Last Order]]</f>
        <v/>
      </c>
      <c r="E11" s="26">
        <f>COUNTIFS(Orders[Customer ID],Customers[[#This Row],[Customer ID]])</f>
        <v/>
      </c>
      <c r="F11" s="27">
        <f>SUMIFS(Orders[Amount],Orders[Customer ID],Customers[[#This Row],[Customer ID]])</f>
        <v/>
      </c>
      <c r="G11" s="26">
        <f>5-COUNTIF(RCuts,"&lt;"&amp;Customers[[#This Row],[Recency Days]])</f>
        <v/>
      </c>
      <c r="H11" s="26">
        <f>1+COUNTIF(FCuts,"&lt;"&amp;Customers[[#This Row],[Frequency]])</f>
        <v/>
      </c>
      <c r="I11" s="26">
        <f>1+COUNTIF(MCuts,"&lt;"&amp;Customers[[#This Row],[Monetary]])</f>
        <v/>
      </c>
      <c r="J11" s="28">
        <f>Customers[[#This Row],[R Score]]&amp;Customers[[#This Row],[F Score]]&amp;Customers[[#This Row],[M Score]]</f>
        <v/>
      </c>
      <c r="K11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2">
      <c r="A12" s="19" t="inlineStr">
        <is>
          <t>C-1008</t>
        </is>
      </c>
      <c r="B12" s="19" t="inlineStr">
        <is>
          <t>Pune</t>
        </is>
      </c>
      <c r="C12" s="25">
        <f>_xlfn.MAXIFS(Orders[Order Date],Orders[Customer ID],Customers[[#This Row],[Customer ID]])</f>
        <v/>
      </c>
      <c r="D12" s="26">
        <f>AsOfDate-Customers[[#This Row],[Last Order]]</f>
        <v/>
      </c>
      <c r="E12" s="26">
        <f>COUNTIFS(Orders[Customer ID],Customers[[#This Row],[Customer ID]])</f>
        <v/>
      </c>
      <c r="F12" s="27">
        <f>SUMIFS(Orders[Amount],Orders[Customer ID],Customers[[#This Row],[Customer ID]])</f>
        <v/>
      </c>
      <c r="G12" s="26">
        <f>5-COUNTIF(RCuts,"&lt;"&amp;Customers[[#This Row],[Recency Days]])</f>
        <v/>
      </c>
      <c r="H12" s="26">
        <f>1+COUNTIF(FCuts,"&lt;"&amp;Customers[[#This Row],[Frequency]])</f>
        <v/>
      </c>
      <c r="I12" s="26">
        <f>1+COUNTIF(MCuts,"&lt;"&amp;Customers[[#This Row],[Monetary]])</f>
        <v/>
      </c>
      <c r="J12" s="28">
        <f>Customers[[#This Row],[R Score]]&amp;Customers[[#This Row],[F Score]]&amp;Customers[[#This Row],[M Score]]</f>
        <v/>
      </c>
      <c r="K12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3">
      <c r="A13" s="19" t="inlineStr">
        <is>
          <t>C-1009</t>
        </is>
      </c>
      <c r="B13" s="19" t="inlineStr">
        <is>
          <t>Pune</t>
        </is>
      </c>
      <c r="C13" s="25">
        <f>_xlfn.MAXIFS(Orders[Order Date],Orders[Customer ID],Customers[[#This Row],[Customer ID]])</f>
        <v/>
      </c>
      <c r="D13" s="26">
        <f>AsOfDate-Customers[[#This Row],[Last Order]]</f>
        <v/>
      </c>
      <c r="E13" s="26">
        <f>COUNTIFS(Orders[Customer ID],Customers[[#This Row],[Customer ID]])</f>
        <v/>
      </c>
      <c r="F13" s="27">
        <f>SUMIFS(Orders[Amount],Orders[Customer ID],Customers[[#This Row],[Customer ID]])</f>
        <v/>
      </c>
      <c r="G13" s="26">
        <f>5-COUNTIF(RCuts,"&lt;"&amp;Customers[[#This Row],[Recency Days]])</f>
        <v/>
      </c>
      <c r="H13" s="26">
        <f>1+COUNTIF(FCuts,"&lt;"&amp;Customers[[#This Row],[Frequency]])</f>
        <v/>
      </c>
      <c r="I13" s="26">
        <f>1+COUNTIF(MCuts,"&lt;"&amp;Customers[[#This Row],[Monetary]])</f>
        <v/>
      </c>
      <c r="J13" s="28">
        <f>Customers[[#This Row],[R Score]]&amp;Customers[[#This Row],[F Score]]&amp;Customers[[#This Row],[M Score]]</f>
        <v/>
      </c>
      <c r="K13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4">
      <c r="A14" s="19" t="inlineStr">
        <is>
          <t>C-1010</t>
        </is>
      </c>
      <c r="B14" s="19" t="inlineStr">
        <is>
          <t>Pune</t>
        </is>
      </c>
      <c r="C14" s="25">
        <f>_xlfn.MAXIFS(Orders[Order Date],Orders[Customer ID],Customers[[#This Row],[Customer ID]])</f>
        <v/>
      </c>
      <c r="D14" s="26">
        <f>AsOfDate-Customers[[#This Row],[Last Order]]</f>
        <v/>
      </c>
      <c r="E14" s="26">
        <f>COUNTIFS(Orders[Customer ID],Customers[[#This Row],[Customer ID]])</f>
        <v/>
      </c>
      <c r="F14" s="27">
        <f>SUMIFS(Orders[Amount],Orders[Customer ID],Customers[[#This Row],[Customer ID]])</f>
        <v/>
      </c>
      <c r="G14" s="26">
        <f>5-COUNTIF(RCuts,"&lt;"&amp;Customers[[#This Row],[Recency Days]])</f>
        <v/>
      </c>
      <c r="H14" s="26">
        <f>1+COUNTIF(FCuts,"&lt;"&amp;Customers[[#This Row],[Frequency]])</f>
        <v/>
      </c>
      <c r="I14" s="26">
        <f>1+COUNTIF(MCuts,"&lt;"&amp;Customers[[#This Row],[Monetary]])</f>
        <v/>
      </c>
      <c r="J14" s="28">
        <f>Customers[[#This Row],[R Score]]&amp;Customers[[#This Row],[F Score]]&amp;Customers[[#This Row],[M Score]]</f>
        <v/>
      </c>
      <c r="K14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5">
      <c r="A15" s="19" t="inlineStr">
        <is>
          <t>C-1011</t>
        </is>
      </c>
      <c r="B15" s="19" t="inlineStr">
        <is>
          <t>Kolhapur</t>
        </is>
      </c>
      <c r="C15" s="25">
        <f>_xlfn.MAXIFS(Orders[Order Date],Orders[Customer ID],Customers[[#This Row],[Customer ID]])</f>
        <v/>
      </c>
      <c r="D15" s="26">
        <f>AsOfDate-Customers[[#This Row],[Last Order]]</f>
        <v/>
      </c>
      <c r="E15" s="26">
        <f>COUNTIFS(Orders[Customer ID],Customers[[#This Row],[Customer ID]])</f>
        <v/>
      </c>
      <c r="F15" s="27">
        <f>SUMIFS(Orders[Amount],Orders[Customer ID],Customers[[#This Row],[Customer ID]])</f>
        <v/>
      </c>
      <c r="G15" s="26">
        <f>5-COUNTIF(RCuts,"&lt;"&amp;Customers[[#This Row],[Recency Days]])</f>
        <v/>
      </c>
      <c r="H15" s="26">
        <f>1+COUNTIF(FCuts,"&lt;"&amp;Customers[[#This Row],[Frequency]])</f>
        <v/>
      </c>
      <c r="I15" s="26">
        <f>1+COUNTIF(MCuts,"&lt;"&amp;Customers[[#This Row],[Monetary]])</f>
        <v/>
      </c>
      <c r="J15" s="28">
        <f>Customers[[#This Row],[R Score]]&amp;Customers[[#This Row],[F Score]]&amp;Customers[[#This Row],[M Score]]</f>
        <v/>
      </c>
      <c r="K15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6">
      <c r="A16" s="19" t="inlineStr">
        <is>
          <t>C-1012</t>
        </is>
      </c>
      <c r="B16" s="19" t="inlineStr">
        <is>
          <t>Pune</t>
        </is>
      </c>
      <c r="C16" s="25">
        <f>_xlfn.MAXIFS(Orders[Order Date],Orders[Customer ID],Customers[[#This Row],[Customer ID]])</f>
        <v/>
      </c>
      <c r="D16" s="26">
        <f>AsOfDate-Customers[[#This Row],[Last Order]]</f>
        <v/>
      </c>
      <c r="E16" s="26">
        <f>COUNTIFS(Orders[Customer ID],Customers[[#This Row],[Customer ID]])</f>
        <v/>
      </c>
      <c r="F16" s="27">
        <f>SUMIFS(Orders[Amount],Orders[Customer ID],Customers[[#This Row],[Customer ID]])</f>
        <v/>
      </c>
      <c r="G16" s="26">
        <f>5-COUNTIF(RCuts,"&lt;"&amp;Customers[[#This Row],[Recency Days]])</f>
        <v/>
      </c>
      <c r="H16" s="26">
        <f>1+COUNTIF(FCuts,"&lt;"&amp;Customers[[#This Row],[Frequency]])</f>
        <v/>
      </c>
      <c r="I16" s="26">
        <f>1+COUNTIF(MCuts,"&lt;"&amp;Customers[[#This Row],[Monetary]])</f>
        <v/>
      </c>
      <c r="J16" s="28">
        <f>Customers[[#This Row],[R Score]]&amp;Customers[[#This Row],[F Score]]&amp;Customers[[#This Row],[M Score]]</f>
        <v/>
      </c>
      <c r="K16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7">
      <c r="A17" s="19" t="inlineStr">
        <is>
          <t>C-1013</t>
        </is>
      </c>
      <c r="B17" s="19" t="inlineStr">
        <is>
          <t>Pune</t>
        </is>
      </c>
      <c r="C17" s="25">
        <f>_xlfn.MAXIFS(Orders[Order Date],Orders[Customer ID],Customers[[#This Row],[Customer ID]])</f>
        <v/>
      </c>
      <c r="D17" s="26">
        <f>AsOfDate-Customers[[#This Row],[Last Order]]</f>
        <v/>
      </c>
      <c r="E17" s="26">
        <f>COUNTIFS(Orders[Customer ID],Customers[[#This Row],[Customer ID]])</f>
        <v/>
      </c>
      <c r="F17" s="27">
        <f>SUMIFS(Orders[Amount],Orders[Customer ID],Customers[[#This Row],[Customer ID]])</f>
        <v/>
      </c>
      <c r="G17" s="26">
        <f>5-COUNTIF(RCuts,"&lt;"&amp;Customers[[#This Row],[Recency Days]])</f>
        <v/>
      </c>
      <c r="H17" s="26">
        <f>1+COUNTIF(FCuts,"&lt;"&amp;Customers[[#This Row],[Frequency]])</f>
        <v/>
      </c>
      <c r="I17" s="26">
        <f>1+COUNTIF(MCuts,"&lt;"&amp;Customers[[#This Row],[Monetary]])</f>
        <v/>
      </c>
      <c r="J17" s="28">
        <f>Customers[[#This Row],[R Score]]&amp;Customers[[#This Row],[F Score]]&amp;Customers[[#This Row],[M Score]]</f>
        <v/>
      </c>
      <c r="K17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8">
      <c r="A18" s="19" t="inlineStr">
        <is>
          <t>C-1014</t>
        </is>
      </c>
      <c r="B18" s="19" t="inlineStr">
        <is>
          <t>Kolhapur</t>
        </is>
      </c>
      <c r="C18" s="25">
        <f>_xlfn.MAXIFS(Orders[Order Date],Orders[Customer ID],Customers[[#This Row],[Customer ID]])</f>
        <v/>
      </c>
      <c r="D18" s="26">
        <f>AsOfDate-Customers[[#This Row],[Last Order]]</f>
        <v/>
      </c>
      <c r="E18" s="26">
        <f>COUNTIFS(Orders[Customer ID],Customers[[#This Row],[Customer ID]])</f>
        <v/>
      </c>
      <c r="F18" s="27">
        <f>SUMIFS(Orders[Amount],Orders[Customer ID],Customers[[#This Row],[Customer ID]])</f>
        <v/>
      </c>
      <c r="G18" s="26">
        <f>5-COUNTIF(RCuts,"&lt;"&amp;Customers[[#This Row],[Recency Days]])</f>
        <v/>
      </c>
      <c r="H18" s="26">
        <f>1+COUNTIF(FCuts,"&lt;"&amp;Customers[[#This Row],[Frequency]])</f>
        <v/>
      </c>
      <c r="I18" s="26">
        <f>1+COUNTIF(MCuts,"&lt;"&amp;Customers[[#This Row],[Monetary]])</f>
        <v/>
      </c>
      <c r="J18" s="28">
        <f>Customers[[#This Row],[R Score]]&amp;Customers[[#This Row],[F Score]]&amp;Customers[[#This Row],[M Score]]</f>
        <v/>
      </c>
      <c r="K18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19">
      <c r="A19" s="19" t="inlineStr">
        <is>
          <t>C-1015</t>
        </is>
      </c>
      <c r="B19" s="19" t="inlineStr">
        <is>
          <t>Kolhapur</t>
        </is>
      </c>
      <c r="C19" s="25">
        <f>_xlfn.MAXIFS(Orders[Order Date],Orders[Customer ID],Customers[[#This Row],[Customer ID]])</f>
        <v/>
      </c>
      <c r="D19" s="26">
        <f>AsOfDate-Customers[[#This Row],[Last Order]]</f>
        <v/>
      </c>
      <c r="E19" s="26">
        <f>COUNTIFS(Orders[Customer ID],Customers[[#This Row],[Customer ID]])</f>
        <v/>
      </c>
      <c r="F19" s="27">
        <f>SUMIFS(Orders[Amount],Orders[Customer ID],Customers[[#This Row],[Customer ID]])</f>
        <v/>
      </c>
      <c r="G19" s="26">
        <f>5-COUNTIF(RCuts,"&lt;"&amp;Customers[[#This Row],[Recency Days]])</f>
        <v/>
      </c>
      <c r="H19" s="26">
        <f>1+COUNTIF(FCuts,"&lt;"&amp;Customers[[#This Row],[Frequency]])</f>
        <v/>
      </c>
      <c r="I19" s="26">
        <f>1+COUNTIF(MCuts,"&lt;"&amp;Customers[[#This Row],[Monetary]])</f>
        <v/>
      </c>
      <c r="J19" s="28">
        <f>Customers[[#This Row],[R Score]]&amp;Customers[[#This Row],[F Score]]&amp;Customers[[#This Row],[M Score]]</f>
        <v/>
      </c>
      <c r="K19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0">
      <c r="A20" s="19" t="inlineStr">
        <is>
          <t>C-1016</t>
        </is>
      </c>
      <c r="B20" s="19" t="inlineStr">
        <is>
          <t>Sambhaji Nagar</t>
        </is>
      </c>
      <c r="C20" s="25">
        <f>_xlfn.MAXIFS(Orders[Order Date],Orders[Customer ID],Customers[[#This Row],[Customer ID]])</f>
        <v/>
      </c>
      <c r="D20" s="26">
        <f>AsOfDate-Customers[[#This Row],[Last Order]]</f>
        <v/>
      </c>
      <c r="E20" s="26">
        <f>COUNTIFS(Orders[Customer ID],Customers[[#This Row],[Customer ID]])</f>
        <v/>
      </c>
      <c r="F20" s="27">
        <f>SUMIFS(Orders[Amount],Orders[Customer ID],Customers[[#This Row],[Customer ID]])</f>
        <v/>
      </c>
      <c r="G20" s="26">
        <f>5-COUNTIF(RCuts,"&lt;"&amp;Customers[[#This Row],[Recency Days]])</f>
        <v/>
      </c>
      <c r="H20" s="26">
        <f>1+COUNTIF(FCuts,"&lt;"&amp;Customers[[#This Row],[Frequency]])</f>
        <v/>
      </c>
      <c r="I20" s="26">
        <f>1+COUNTIF(MCuts,"&lt;"&amp;Customers[[#This Row],[Monetary]])</f>
        <v/>
      </c>
      <c r="J20" s="28">
        <f>Customers[[#This Row],[R Score]]&amp;Customers[[#This Row],[F Score]]&amp;Customers[[#This Row],[M Score]]</f>
        <v/>
      </c>
      <c r="K20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1">
      <c r="A21" s="19" t="inlineStr">
        <is>
          <t>C-1017</t>
        </is>
      </c>
      <c r="B21" s="19" t="inlineStr">
        <is>
          <t>Nashik</t>
        </is>
      </c>
      <c r="C21" s="25">
        <f>_xlfn.MAXIFS(Orders[Order Date],Orders[Customer ID],Customers[[#This Row],[Customer ID]])</f>
        <v/>
      </c>
      <c r="D21" s="26">
        <f>AsOfDate-Customers[[#This Row],[Last Order]]</f>
        <v/>
      </c>
      <c r="E21" s="26">
        <f>COUNTIFS(Orders[Customer ID],Customers[[#This Row],[Customer ID]])</f>
        <v/>
      </c>
      <c r="F21" s="27">
        <f>SUMIFS(Orders[Amount],Orders[Customer ID],Customers[[#This Row],[Customer ID]])</f>
        <v/>
      </c>
      <c r="G21" s="26">
        <f>5-COUNTIF(RCuts,"&lt;"&amp;Customers[[#This Row],[Recency Days]])</f>
        <v/>
      </c>
      <c r="H21" s="26">
        <f>1+COUNTIF(FCuts,"&lt;"&amp;Customers[[#This Row],[Frequency]])</f>
        <v/>
      </c>
      <c r="I21" s="26">
        <f>1+COUNTIF(MCuts,"&lt;"&amp;Customers[[#This Row],[Monetary]])</f>
        <v/>
      </c>
      <c r="J21" s="28">
        <f>Customers[[#This Row],[R Score]]&amp;Customers[[#This Row],[F Score]]&amp;Customers[[#This Row],[M Score]]</f>
        <v/>
      </c>
      <c r="K21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2">
      <c r="A22" s="19" t="inlineStr">
        <is>
          <t>C-1018</t>
        </is>
      </c>
      <c r="B22" s="19" t="inlineStr">
        <is>
          <t>Pune</t>
        </is>
      </c>
      <c r="C22" s="25">
        <f>_xlfn.MAXIFS(Orders[Order Date],Orders[Customer ID],Customers[[#This Row],[Customer ID]])</f>
        <v/>
      </c>
      <c r="D22" s="26">
        <f>AsOfDate-Customers[[#This Row],[Last Order]]</f>
        <v/>
      </c>
      <c r="E22" s="26">
        <f>COUNTIFS(Orders[Customer ID],Customers[[#This Row],[Customer ID]])</f>
        <v/>
      </c>
      <c r="F22" s="27">
        <f>SUMIFS(Orders[Amount],Orders[Customer ID],Customers[[#This Row],[Customer ID]])</f>
        <v/>
      </c>
      <c r="G22" s="26">
        <f>5-COUNTIF(RCuts,"&lt;"&amp;Customers[[#This Row],[Recency Days]])</f>
        <v/>
      </c>
      <c r="H22" s="26">
        <f>1+COUNTIF(FCuts,"&lt;"&amp;Customers[[#This Row],[Frequency]])</f>
        <v/>
      </c>
      <c r="I22" s="26">
        <f>1+COUNTIF(MCuts,"&lt;"&amp;Customers[[#This Row],[Monetary]])</f>
        <v/>
      </c>
      <c r="J22" s="28">
        <f>Customers[[#This Row],[R Score]]&amp;Customers[[#This Row],[F Score]]&amp;Customers[[#This Row],[M Score]]</f>
        <v/>
      </c>
      <c r="K22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3">
      <c r="A23" s="19" t="inlineStr">
        <is>
          <t>C-1019</t>
        </is>
      </c>
      <c r="B23" s="19" t="inlineStr">
        <is>
          <t>Nashik</t>
        </is>
      </c>
      <c r="C23" s="25">
        <f>_xlfn.MAXIFS(Orders[Order Date],Orders[Customer ID],Customers[[#This Row],[Customer ID]])</f>
        <v/>
      </c>
      <c r="D23" s="26">
        <f>AsOfDate-Customers[[#This Row],[Last Order]]</f>
        <v/>
      </c>
      <c r="E23" s="26">
        <f>COUNTIFS(Orders[Customer ID],Customers[[#This Row],[Customer ID]])</f>
        <v/>
      </c>
      <c r="F23" s="27">
        <f>SUMIFS(Orders[Amount],Orders[Customer ID],Customers[[#This Row],[Customer ID]])</f>
        <v/>
      </c>
      <c r="G23" s="26">
        <f>5-COUNTIF(RCuts,"&lt;"&amp;Customers[[#This Row],[Recency Days]])</f>
        <v/>
      </c>
      <c r="H23" s="26">
        <f>1+COUNTIF(FCuts,"&lt;"&amp;Customers[[#This Row],[Frequency]])</f>
        <v/>
      </c>
      <c r="I23" s="26">
        <f>1+COUNTIF(MCuts,"&lt;"&amp;Customers[[#This Row],[Monetary]])</f>
        <v/>
      </c>
      <c r="J23" s="28">
        <f>Customers[[#This Row],[R Score]]&amp;Customers[[#This Row],[F Score]]&amp;Customers[[#This Row],[M Score]]</f>
        <v/>
      </c>
      <c r="K23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4">
      <c r="A24" s="19" t="inlineStr">
        <is>
          <t>C-1020</t>
        </is>
      </c>
      <c r="B24" s="19" t="inlineStr">
        <is>
          <t>Sambhaji Nagar</t>
        </is>
      </c>
      <c r="C24" s="25">
        <f>_xlfn.MAXIFS(Orders[Order Date],Orders[Customer ID],Customers[[#This Row],[Customer ID]])</f>
        <v/>
      </c>
      <c r="D24" s="26">
        <f>AsOfDate-Customers[[#This Row],[Last Order]]</f>
        <v/>
      </c>
      <c r="E24" s="26">
        <f>COUNTIFS(Orders[Customer ID],Customers[[#This Row],[Customer ID]])</f>
        <v/>
      </c>
      <c r="F24" s="27">
        <f>SUMIFS(Orders[Amount],Orders[Customer ID],Customers[[#This Row],[Customer ID]])</f>
        <v/>
      </c>
      <c r="G24" s="26">
        <f>5-COUNTIF(RCuts,"&lt;"&amp;Customers[[#This Row],[Recency Days]])</f>
        <v/>
      </c>
      <c r="H24" s="26">
        <f>1+COUNTIF(FCuts,"&lt;"&amp;Customers[[#This Row],[Frequency]])</f>
        <v/>
      </c>
      <c r="I24" s="26">
        <f>1+COUNTIF(MCuts,"&lt;"&amp;Customers[[#This Row],[Monetary]])</f>
        <v/>
      </c>
      <c r="J24" s="28">
        <f>Customers[[#This Row],[R Score]]&amp;Customers[[#This Row],[F Score]]&amp;Customers[[#This Row],[M Score]]</f>
        <v/>
      </c>
      <c r="K24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5">
      <c r="A25" s="19" t="inlineStr">
        <is>
          <t>C-1021</t>
        </is>
      </c>
      <c r="B25" s="19" t="inlineStr">
        <is>
          <t>Pune</t>
        </is>
      </c>
      <c r="C25" s="25">
        <f>_xlfn.MAXIFS(Orders[Order Date],Orders[Customer ID],Customers[[#This Row],[Customer ID]])</f>
        <v/>
      </c>
      <c r="D25" s="26">
        <f>AsOfDate-Customers[[#This Row],[Last Order]]</f>
        <v/>
      </c>
      <c r="E25" s="26">
        <f>COUNTIFS(Orders[Customer ID],Customers[[#This Row],[Customer ID]])</f>
        <v/>
      </c>
      <c r="F25" s="27">
        <f>SUMIFS(Orders[Amount],Orders[Customer ID],Customers[[#This Row],[Customer ID]])</f>
        <v/>
      </c>
      <c r="G25" s="26">
        <f>5-COUNTIF(RCuts,"&lt;"&amp;Customers[[#This Row],[Recency Days]])</f>
        <v/>
      </c>
      <c r="H25" s="26">
        <f>1+COUNTIF(FCuts,"&lt;"&amp;Customers[[#This Row],[Frequency]])</f>
        <v/>
      </c>
      <c r="I25" s="26">
        <f>1+COUNTIF(MCuts,"&lt;"&amp;Customers[[#This Row],[Monetary]])</f>
        <v/>
      </c>
      <c r="J25" s="28">
        <f>Customers[[#This Row],[R Score]]&amp;Customers[[#This Row],[F Score]]&amp;Customers[[#This Row],[M Score]]</f>
        <v/>
      </c>
      <c r="K25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6">
      <c r="A26" s="19" t="inlineStr">
        <is>
          <t>C-1022</t>
        </is>
      </c>
      <c r="B26" s="19" t="inlineStr">
        <is>
          <t>Sambhaji Nagar</t>
        </is>
      </c>
      <c r="C26" s="25">
        <f>_xlfn.MAXIFS(Orders[Order Date],Orders[Customer ID],Customers[[#This Row],[Customer ID]])</f>
        <v/>
      </c>
      <c r="D26" s="26">
        <f>AsOfDate-Customers[[#This Row],[Last Order]]</f>
        <v/>
      </c>
      <c r="E26" s="26">
        <f>COUNTIFS(Orders[Customer ID],Customers[[#This Row],[Customer ID]])</f>
        <v/>
      </c>
      <c r="F26" s="27">
        <f>SUMIFS(Orders[Amount],Orders[Customer ID],Customers[[#This Row],[Customer ID]])</f>
        <v/>
      </c>
      <c r="G26" s="26">
        <f>5-COUNTIF(RCuts,"&lt;"&amp;Customers[[#This Row],[Recency Days]])</f>
        <v/>
      </c>
      <c r="H26" s="26">
        <f>1+COUNTIF(FCuts,"&lt;"&amp;Customers[[#This Row],[Frequency]])</f>
        <v/>
      </c>
      <c r="I26" s="26">
        <f>1+COUNTIF(MCuts,"&lt;"&amp;Customers[[#This Row],[Monetary]])</f>
        <v/>
      </c>
      <c r="J26" s="28">
        <f>Customers[[#This Row],[R Score]]&amp;Customers[[#This Row],[F Score]]&amp;Customers[[#This Row],[M Score]]</f>
        <v/>
      </c>
      <c r="K26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7">
      <c r="A27" s="19" t="inlineStr">
        <is>
          <t>C-1023</t>
        </is>
      </c>
      <c r="B27" s="19" t="inlineStr">
        <is>
          <t>Solapur</t>
        </is>
      </c>
      <c r="C27" s="25">
        <f>_xlfn.MAXIFS(Orders[Order Date],Orders[Customer ID],Customers[[#This Row],[Customer ID]])</f>
        <v/>
      </c>
      <c r="D27" s="26">
        <f>AsOfDate-Customers[[#This Row],[Last Order]]</f>
        <v/>
      </c>
      <c r="E27" s="26">
        <f>COUNTIFS(Orders[Customer ID],Customers[[#This Row],[Customer ID]])</f>
        <v/>
      </c>
      <c r="F27" s="27">
        <f>SUMIFS(Orders[Amount],Orders[Customer ID],Customers[[#This Row],[Customer ID]])</f>
        <v/>
      </c>
      <c r="G27" s="26">
        <f>5-COUNTIF(RCuts,"&lt;"&amp;Customers[[#This Row],[Recency Days]])</f>
        <v/>
      </c>
      <c r="H27" s="26">
        <f>1+COUNTIF(FCuts,"&lt;"&amp;Customers[[#This Row],[Frequency]])</f>
        <v/>
      </c>
      <c r="I27" s="26">
        <f>1+COUNTIF(MCuts,"&lt;"&amp;Customers[[#This Row],[Monetary]])</f>
        <v/>
      </c>
      <c r="J27" s="28">
        <f>Customers[[#This Row],[R Score]]&amp;Customers[[#This Row],[F Score]]&amp;Customers[[#This Row],[M Score]]</f>
        <v/>
      </c>
      <c r="K27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8">
      <c r="A28" s="19" t="inlineStr">
        <is>
          <t>C-1024</t>
        </is>
      </c>
      <c r="B28" s="19" t="inlineStr">
        <is>
          <t>Pune</t>
        </is>
      </c>
      <c r="C28" s="25">
        <f>_xlfn.MAXIFS(Orders[Order Date],Orders[Customer ID],Customers[[#This Row],[Customer ID]])</f>
        <v/>
      </c>
      <c r="D28" s="26">
        <f>AsOfDate-Customers[[#This Row],[Last Order]]</f>
        <v/>
      </c>
      <c r="E28" s="26">
        <f>COUNTIFS(Orders[Customer ID],Customers[[#This Row],[Customer ID]])</f>
        <v/>
      </c>
      <c r="F28" s="27">
        <f>SUMIFS(Orders[Amount],Orders[Customer ID],Customers[[#This Row],[Customer ID]])</f>
        <v/>
      </c>
      <c r="G28" s="26">
        <f>5-COUNTIF(RCuts,"&lt;"&amp;Customers[[#This Row],[Recency Days]])</f>
        <v/>
      </c>
      <c r="H28" s="26">
        <f>1+COUNTIF(FCuts,"&lt;"&amp;Customers[[#This Row],[Frequency]])</f>
        <v/>
      </c>
      <c r="I28" s="26">
        <f>1+COUNTIF(MCuts,"&lt;"&amp;Customers[[#This Row],[Monetary]])</f>
        <v/>
      </c>
      <c r="J28" s="28">
        <f>Customers[[#This Row],[R Score]]&amp;Customers[[#This Row],[F Score]]&amp;Customers[[#This Row],[M Score]]</f>
        <v/>
      </c>
      <c r="K28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29">
      <c r="A29" s="19" t="inlineStr">
        <is>
          <t>C-1025</t>
        </is>
      </c>
      <c r="B29" s="19" t="inlineStr">
        <is>
          <t>Pune</t>
        </is>
      </c>
      <c r="C29" s="25">
        <f>_xlfn.MAXIFS(Orders[Order Date],Orders[Customer ID],Customers[[#This Row],[Customer ID]])</f>
        <v/>
      </c>
      <c r="D29" s="26">
        <f>AsOfDate-Customers[[#This Row],[Last Order]]</f>
        <v/>
      </c>
      <c r="E29" s="26">
        <f>COUNTIFS(Orders[Customer ID],Customers[[#This Row],[Customer ID]])</f>
        <v/>
      </c>
      <c r="F29" s="27">
        <f>SUMIFS(Orders[Amount],Orders[Customer ID],Customers[[#This Row],[Customer ID]])</f>
        <v/>
      </c>
      <c r="G29" s="26">
        <f>5-COUNTIF(RCuts,"&lt;"&amp;Customers[[#This Row],[Recency Days]])</f>
        <v/>
      </c>
      <c r="H29" s="26">
        <f>1+COUNTIF(FCuts,"&lt;"&amp;Customers[[#This Row],[Frequency]])</f>
        <v/>
      </c>
      <c r="I29" s="26">
        <f>1+COUNTIF(MCuts,"&lt;"&amp;Customers[[#This Row],[Monetary]])</f>
        <v/>
      </c>
      <c r="J29" s="28">
        <f>Customers[[#This Row],[R Score]]&amp;Customers[[#This Row],[F Score]]&amp;Customers[[#This Row],[M Score]]</f>
        <v/>
      </c>
      <c r="K29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0">
      <c r="A30" s="19" t="inlineStr">
        <is>
          <t>C-1026</t>
        </is>
      </c>
      <c r="B30" s="19" t="inlineStr">
        <is>
          <t>Kolhapur</t>
        </is>
      </c>
      <c r="C30" s="25">
        <f>_xlfn.MAXIFS(Orders[Order Date],Orders[Customer ID],Customers[[#This Row],[Customer ID]])</f>
        <v/>
      </c>
      <c r="D30" s="26">
        <f>AsOfDate-Customers[[#This Row],[Last Order]]</f>
        <v/>
      </c>
      <c r="E30" s="26">
        <f>COUNTIFS(Orders[Customer ID],Customers[[#This Row],[Customer ID]])</f>
        <v/>
      </c>
      <c r="F30" s="27">
        <f>SUMIFS(Orders[Amount],Orders[Customer ID],Customers[[#This Row],[Customer ID]])</f>
        <v/>
      </c>
      <c r="G30" s="26">
        <f>5-COUNTIF(RCuts,"&lt;"&amp;Customers[[#This Row],[Recency Days]])</f>
        <v/>
      </c>
      <c r="H30" s="26">
        <f>1+COUNTIF(FCuts,"&lt;"&amp;Customers[[#This Row],[Frequency]])</f>
        <v/>
      </c>
      <c r="I30" s="26">
        <f>1+COUNTIF(MCuts,"&lt;"&amp;Customers[[#This Row],[Monetary]])</f>
        <v/>
      </c>
      <c r="J30" s="28">
        <f>Customers[[#This Row],[R Score]]&amp;Customers[[#This Row],[F Score]]&amp;Customers[[#This Row],[M Score]]</f>
        <v/>
      </c>
      <c r="K30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1">
      <c r="A31" s="19" t="inlineStr">
        <is>
          <t>C-1027</t>
        </is>
      </c>
      <c r="B31" s="19" t="inlineStr">
        <is>
          <t>Nashik</t>
        </is>
      </c>
      <c r="C31" s="25">
        <f>_xlfn.MAXIFS(Orders[Order Date],Orders[Customer ID],Customers[[#This Row],[Customer ID]])</f>
        <v/>
      </c>
      <c r="D31" s="26">
        <f>AsOfDate-Customers[[#This Row],[Last Order]]</f>
        <v/>
      </c>
      <c r="E31" s="26">
        <f>COUNTIFS(Orders[Customer ID],Customers[[#This Row],[Customer ID]])</f>
        <v/>
      </c>
      <c r="F31" s="27">
        <f>SUMIFS(Orders[Amount],Orders[Customer ID],Customers[[#This Row],[Customer ID]])</f>
        <v/>
      </c>
      <c r="G31" s="26">
        <f>5-COUNTIF(RCuts,"&lt;"&amp;Customers[[#This Row],[Recency Days]])</f>
        <v/>
      </c>
      <c r="H31" s="26">
        <f>1+COUNTIF(FCuts,"&lt;"&amp;Customers[[#This Row],[Frequency]])</f>
        <v/>
      </c>
      <c r="I31" s="26">
        <f>1+COUNTIF(MCuts,"&lt;"&amp;Customers[[#This Row],[Monetary]])</f>
        <v/>
      </c>
      <c r="J31" s="28">
        <f>Customers[[#This Row],[R Score]]&amp;Customers[[#This Row],[F Score]]&amp;Customers[[#This Row],[M Score]]</f>
        <v/>
      </c>
      <c r="K31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2">
      <c r="A32" s="19" t="inlineStr">
        <is>
          <t>C-1028</t>
        </is>
      </c>
      <c r="B32" s="19" t="inlineStr">
        <is>
          <t>Nagpur</t>
        </is>
      </c>
      <c r="C32" s="25">
        <f>_xlfn.MAXIFS(Orders[Order Date],Orders[Customer ID],Customers[[#This Row],[Customer ID]])</f>
        <v/>
      </c>
      <c r="D32" s="26">
        <f>AsOfDate-Customers[[#This Row],[Last Order]]</f>
        <v/>
      </c>
      <c r="E32" s="26">
        <f>COUNTIFS(Orders[Customer ID],Customers[[#This Row],[Customer ID]])</f>
        <v/>
      </c>
      <c r="F32" s="27">
        <f>SUMIFS(Orders[Amount],Orders[Customer ID],Customers[[#This Row],[Customer ID]])</f>
        <v/>
      </c>
      <c r="G32" s="26">
        <f>5-COUNTIF(RCuts,"&lt;"&amp;Customers[[#This Row],[Recency Days]])</f>
        <v/>
      </c>
      <c r="H32" s="26">
        <f>1+COUNTIF(FCuts,"&lt;"&amp;Customers[[#This Row],[Frequency]])</f>
        <v/>
      </c>
      <c r="I32" s="26">
        <f>1+COUNTIF(MCuts,"&lt;"&amp;Customers[[#This Row],[Monetary]])</f>
        <v/>
      </c>
      <c r="J32" s="28">
        <f>Customers[[#This Row],[R Score]]&amp;Customers[[#This Row],[F Score]]&amp;Customers[[#This Row],[M Score]]</f>
        <v/>
      </c>
      <c r="K32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3">
      <c r="A33" s="19" t="inlineStr">
        <is>
          <t>C-1029</t>
        </is>
      </c>
      <c r="B33" s="19" t="inlineStr">
        <is>
          <t>Pune</t>
        </is>
      </c>
      <c r="C33" s="25">
        <f>_xlfn.MAXIFS(Orders[Order Date],Orders[Customer ID],Customers[[#This Row],[Customer ID]])</f>
        <v/>
      </c>
      <c r="D33" s="26">
        <f>AsOfDate-Customers[[#This Row],[Last Order]]</f>
        <v/>
      </c>
      <c r="E33" s="26">
        <f>COUNTIFS(Orders[Customer ID],Customers[[#This Row],[Customer ID]])</f>
        <v/>
      </c>
      <c r="F33" s="27">
        <f>SUMIFS(Orders[Amount],Orders[Customer ID],Customers[[#This Row],[Customer ID]])</f>
        <v/>
      </c>
      <c r="G33" s="26">
        <f>5-COUNTIF(RCuts,"&lt;"&amp;Customers[[#This Row],[Recency Days]])</f>
        <v/>
      </c>
      <c r="H33" s="26">
        <f>1+COUNTIF(FCuts,"&lt;"&amp;Customers[[#This Row],[Frequency]])</f>
        <v/>
      </c>
      <c r="I33" s="26">
        <f>1+COUNTIF(MCuts,"&lt;"&amp;Customers[[#This Row],[Monetary]])</f>
        <v/>
      </c>
      <c r="J33" s="28">
        <f>Customers[[#This Row],[R Score]]&amp;Customers[[#This Row],[F Score]]&amp;Customers[[#This Row],[M Score]]</f>
        <v/>
      </c>
      <c r="K33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4">
      <c r="A34" s="19" t="inlineStr">
        <is>
          <t>C-1030</t>
        </is>
      </c>
      <c r="B34" s="19" t="inlineStr">
        <is>
          <t>Pune</t>
        </is>
      </c>
      <c r="C34" s="25">
        <f>_xlfn.MAXIFS(Orders[Order Date],Orders[Customer ID],Customers[[#This Row],[Customer ID]])</f>
        <v/>
      </c>
      <c r="D34" s="26">
        <f>AsOfDate-Customers[[#This Row],[Last Order]]</f>
        <v/>
      </c>
      <c r="E34" s="26">
        <f>COUNTIFS(Orders[Customer ID],Customers[[#This Row],[Customer ID]])</f>
        <v/>
      </c>
      <c r="F34" s="27">
        <f>SUMIFS(Orders[Amount],Orders[Customer ID],Customers[[#This Row],[Customer ID]])</f>
        <v/>
      </c>
      <c r="G34" s="26">
        <f>5-COUNTIF(RCuts,"&lt;"&amp;Customers[[#This Row],[Recency Days]])</f>
        <v/>
      </c>
      <c r="H34" s="26">
        <f>1+COUNTIF(FCuts,"&lt;"&amp;Customers[[#This Row],[Frequency]])</f>
        <v/>
      </c>
      <c r="I34" s="26">
        <f>1+COUNTIF(MCuts,"&lt;"&amp;Customers[[#This Row],[Monetary]])</f>
        <v/>
      </c>
      <c r="J34" s="28">
        <f>Customers[[#This Row],[R Score]]&amp;Customers[[#This Row],[F Score]]&amp;Customers[[#This Row],[M Score]]</f>
        <v/>
      </c>
      <c r="K34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5">
      <c r="A35" s="19" t="inlineStr">
        <is>
          <t>C-1031</t>
        </is>
      </c>
      <c r="B35" s="19" t="inlineStr">
        <is>
          <t>Pune</t>
        </is>
      </c>
      <c r="C35" s="25">
        <f>_xlfn.MAXIFS(Orders[Order Date],Orders[Customer ID],Customers[[#This Row],[Customer ID]])</f>
        <v/>
      </c>
      <c r="D35" s="26">
        <f>AsOfDate-Customers[[#This Row],[Last Order]]</f>
        <v/>
      </c>
      <c r="E35" s="26">
        <f>COUNTIFS(Orders[Customer ID],Customers[[#This Row],[Customer ID]])</f>
        <v/>
      </c>
      <c r="F35" s="27">
        <f>SUMIFS(Orders[Amount],Orders[Customer ID],Customers[[#This Row],[Customer ID]])</f>
        <v/>
      </c>
      <c r="G35" s="26">
        <f>5-COUNTIF(RCuts,"&lt;"&amp;Customers[[#This Row],[Recency Days]])</f>
        <v/>
      </c>
      <c r="H35" s="26">
        <f>1+COUNTIF(FCuts,"&lt;"&amp;Customers[[#This Row],[Frequency]])</f>
        <v/>
      </c>
      <c r="I35" s="26">
        <f>1+COUNTIF(MCuts,"&lt;"&amp;Customers[[#This Row],[Monetary]])</f>
        <v/>
      </c>
      <c r="J35" s="28">
        <f>Customers[[#This Row],[R Score]]&amp;Customers[[#This Row],[F Score]]&amp;Customers[[#This Row],[M Score]]</f>
        <v/>
      </c>
      <c r="K35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6">
      <c r="A36" s="19" t="inlineStr">
        <is>
          <t>C-1032</t>
        </is>
      </c>
      <c r="B36" s="19" t="inlineStr">
        <is>
          <t>Pune</t>
        </is>
      </c>
      <c r="C36" s="25">
        <f>_xlfn.MAXIFS(Orders[Order Date],Orders[Customer ID],Customers[[#This Row],[Customer ID]])</f>
        <v/>
      </c>
      <c r="D36" s="26">
        <f>AsOfDate-Customers[[#This Row],[Last Order]]</f>
        <v/>
      </c>
      <c r="E36" s="26">
        <f>COUNTIFS(Orders[Customer ID],Customers[[#This Row],[Customer ID]])</f>
        <v/>
      </c>
      <c r="F36" s="27">
        <f>SUMIFS(Orders[Amount],Orders[Customer ID],Customers[[#This Row],[Customer ID]])</f>
        <v/>
      </c>
      <c r="G36" s="26">
        <f>5-COUNTIF(RCuts,"&lt;"&amp;Customers[[#This Row],[Recency Days]])</f>
        <v/>
      </c>
      <c r="H36" s="26">
        <f>1+COUNTIF(FCuts,"&lt;"&amp;Customers[[#This Row],[Frequency]])</f>
        <v/>
      </c>
      <c r="I36" s="26">
        <f>1+COUNTIF(MCuts,"&lt;"&amp;Customers[[#This Row],[Monetary]])</f>
        <v/>
      </c>
      <c r="J36" s="28">
        <f>Customers[[#This Row],[R Score]]&amp;Customers[[#This Row],[F Score]]&amp;Customers[[#This Row],[M Score]]</f>
        <v/>
      </c>
      <c r="K36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7">
      <c r="A37" s="19" t="inlineStr">
        <is>
          <t>C-1033</t>
        </is>
      </c>
      <c r="B37" s="19" t="inlineStr">
        <is>
          <t>Pune</t>
        </is>
      </c>
      <c r="C37" s="25">
        <f>_xlfn.MAXIFS(Orders[Order Date],Orders[Customer ID],Customers[[#This Row],[Customer ID]])</f>
        <v/>
      </c>
      <c r="D37" s="26">
        <f>AsOfDate-Customers[[#This Row],[Last Order]]</f>
        <v/>
      </c>
      <c r="E37" s="26">
        <f>COUNTIFS(Orders[Customer ID],Customers[[#This Row],[Customer ID]])</f>
        <v/>
      </c>
      <c r="F37" s="27">
        <f>SUMIFS(Orders[Amount],Orders[Customer ID],Customers[[#This Row],[Customer ID]])</f>
        <v/>
      </c>
      <c r="G37" s="26">
        <f>5-COUNTIF(RCuts,"&lt;"&amp;Customers[[#This Row],[Recency Days]])</f>
        <v/>
      </c>
      <c r="H37" s="26">
        <f>1+COUNTIF(FCuts,"&lt;"&amp;Customers[[#This Row],[Frequency]])</f>
        <v/>
      </c>
      <c r="I37" s="26">
        <f>1+COUNTIF(MCuts,"&lt;"&amp;Customers[[#This Row],[Monetary]])</f>
        <v/>
      </c>
      <c r="J37" s="28">
        <f>Customers[[#This Row],[R Score]]&amp;Customers[[#This Row],[F Score]]&amp;Customers[[#This Row],[M Score]]</f>
        <v/>
      </c>
      <c r="K37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8">
      <c r="A38" s="19" t="inlineStr">
        <is>
          <t>C-1034</t>
        </is>
      </c>
      <c r="B38" s="19" t="inlineStr">
        <is>
          <t>Nagpur</t>
        </is>
      </c>
      <c r="C38" s="25">
        <f>_xlfn.MAXIFS(Orders[Order Date],Orders[Customer ID],Customers[[#This Row],[Customer ID]])</f>
        <v/>
      </c>
      <c r="D38" s="26">
        <f>AsOfDate-Customers[[#This Row],[Last Order]]</f>
        <v/>
      </c>
      <c r="E38" s="26">
        <f>COUNTIFS(Orders[Customer ID],Customers[[#This Row],[Customer ID]])</f>
        <v/>
      </c>
      <c r="F38" s="27">
        <f>SUMIFS(Orders[Amount],Orders[Customer ID],Customers[[#This Row],[Customer ID]])</f>
        <v/>
      </c>
      <c r="G38" s="26">
        <f>5-COUNTIF(RCuts,"&lt;"&amp;Customers[[#This Row],[Recency Days]])</f>
        <v/>
      </c>
      <c r="H38" s="26">
        <f>1+COUNTIF(FCuts,"&lt;"&amp;Customers[[#This Row],[Frequency]])</f>
        <v/>
      </c>
      <c r="I38" s="26">
        <f>1+COUNTIF(MCuts,"&lt;"&amp;Customers[[#This Row],[Monetary]])</f>
        <v/>
      </c>
      <c r="J38" s="28">
        <f>Customers[[#This Row],[R Score]]&amp;Customers[[#This Row],[F Score]]&amp;Customers[[#This Row],[M Score]]</f>
        <v/>
      </c>
      <c r="K38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39">
      <c r="A39" s="19" t="inlineStr">
        <is>
          <t>C-1035</t>
        </is>
      </c>
      <c r="B39" s="19" t="inlineStr">
        <is>
          <t>Nagpur</t>
        </is>
      </c>
      <c r="C39" s="25">
        <f>_xlfn.MAXIFS(Orders[Order Date],Orders[Customer ID],Customers[[#This Row],[Customer ID]])</f>
        <v/>
      </c>
      <c r="D39" s="26">
        <f>AsOfDate-Customers[[#This Row],[Last Order]]</f>
        <v/>
      </c>
      <c r="E39" s="26">
        <f>COUNTIFS(Orders[Customer ID],Customers[[#This Row],[Customer ID]])</f>
        <v/>
      </c>
      <c r="F39" s="27">
        <f>SUMIFS(Orders[Amount],Orders[Customer ID],Customers[[#This Row],[Customer ID]])</f>
        <v/>
      </c>
      <c r="G39" s="26">
        <f>5-COUNTIF(RCuts,"&lt;"&amp;Customers[[#This Row],[Recency Days]])</f>
        <v/>
      </c>
      <c r="H39" s="26">
        <f>1+COUNTIF(FCuts,"&lt;"&amp;Customers[[#This Row],[Frequency]])</f>
        <v/>
      </c>
      <c r="I39" s="26">
        <f>1+COUNTIF(MCuts,"&lt;"&amp;Customers[[#This Row],[Monetary]])</f>
        <v/>
      </c>
      <c r="J39" s="28">
        <f>Customers[[#This Row],[R Score]]&amp;Customers[[#This Row],[F Score]]&amp;Customers[[#This Row],[M Score]]</f>
        <v/>
      </c>
      <c r="K39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0">
      <c r="A40" s="19" t="inlineStr">
        <is>
          <t>C-1036</t>
        </is>
      </c>
      <c r="B40" s="19" t="inlineStr">
        <is>
          <t>Kolhapur</t>
        </is>
      </c>
      <c r="C40" s="25">
        <f>_xlfn.MAXIFS(Orders[Order Date],Orders[Customer ID],Customers[[#This Row],[Customer ID]])</f>
        <v/>
      </c>
      <c r="D40" s="26">
        <f>AsOfDate-Customers[[#This Row],[Last Order]]</f>
        <v/>
      </c>
      <c r="E40" s="26">
        <f>COUNTIFS(Orders[Customer ID],Customers[[#This Row],[Customer ID]])</f>
        <v/>
      </c>
      <c r="F40" s="27">
        <f>SUMIFS(Orders[Amount],Orders[Customer ID],Customers[[#This Row],[Customer ID]])</f>
        <v/>
      </c>
      <c r="G40" s="26">
        <f>5-COUNTIF(RCuts,"&lt;"&amp;Customers[[#This Row],[Recency Days]])</f>
        <v/>
      </c>
      <c r="H40" s="26">
        <f>1+COUNTIF(FCuts,"&lt;"&amp;Customers[[#This Row],[Frequency]])</f>
        <v/>
      </c>
      <c r="I40" s="26">
        <f>1+COUNTIF(MCuts,"&lt;"&amp;Customers[[#This Row],[Monetary]])</f>
        <v/>
      </c>
      <c r="J40" s="28">
        <f>Customers[[#This Row],[R Score]]&amp;Customers[[#This Row],[F Score]]&amp;Customers[[#This Row],[M Score]]</f>
        <v/>
      </c>
      <c r="K40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1">
      <c r="A41" s="19" t="inlineStr">
        <is>
          <t>C-1037</t>
        </is>
      </c>
      <c r="B41" s="19" t="inlineStr">
        <is>
          <t>Pune</t>
        </is>
      </c>
      <c r="C41" s="25">
        <f>_xlfn.MAXIFS(Orders[Order Date],Orders[Customer ID],Customers[[#This Row],[Customer ID]])</f>
        <v/>
      </c>
      <c r="D41" s="26">
        <f>AsOfDate-Customers[[#This Row],[Last Order]]</f>
        <v/>
      </c>
      <c r="E41" s="26">
        <f>COUNTIFS(Orders[Customer ID],Customers[[#This Row],[Customer ID]])</f>
        <v/>
      </c>
      <c r="F41" s="27">
        <f>SUMIFS(Orders[Amount],Orders[Customer ID],Customers[[#This Row],[Customer ID]])</f>
        <v/>
      </c>
      <c r="G41" s="26">
        <f>5-COUNTIF(RCuts,"&lt;"&amp;Customers[[#This Row],[Recency Days]])</f>
        <v/>
      </c>
      <c r="H41" s="26">
        <f>1+COUNTIF(FCuts,"&lt;"&amp;Customers[[#This Row],[Frequency]])</f>
        <v/>
      </c>
      <c r="I41" s="26">
        <f>1+COUNTIF(MCuts,"&lt;"&amp;Customers[[#This Row],[Monetary]])</f>
        <v/>
      </c>
      <c r="J41" s="28">
        <f>Customers[[#This Row],[R Score]]&amp;Customers[[#This Row],[F Score]]&amp;Customers[[#This Row],[M Score]]</f>
        <v/>
      </c>
      <c r="K41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2">
      <c r="A42" s="19" t="inlineStr">
        <is>
          <t>C-1038</t>
        </is>
      </c>
      <c r="B42" s="19" t="inlineStr">
        <is>
          <t>Pune</t>
        </is>
      </c>
      <c r="C42" s="25">
        <f>_xlfn.MAXIFS(Orders[Order Date],Orders[Customer ID],Customers[[#This Row],[Customer ID]])</f>
        <v/>
      </c>
      <c r="D42" s="26">
        <f>AsOfDate-Customers[[#This Row],[Last Order]]</f>
        <v/>
      </c>
      <c r="E42" s="26">
        <f>COUNTIFS(Orders[Customer ID],Customers[[#This Row],[Customer ID]])</f>
        <v/>
      </c>
      <c r="F42" s="27">
        <f>SUMIFS(Orders[Amount],Orders[Customer ID],Customers[[#This Row],[Customer ID]])</f>
        <v/>
      </c>
      <c r="G42" s="26">
        <f>5-COUNTIF(RCuts,"&lt;"&amp;Customers[[#This Row],[Recency Days]])</f>
        <v/>
      </c>
      <c r="H42" s="26">
        <f>1+COUNTIF(FCuts,"&lt;"&amp;Customers[[#This Row],[Frequency]])</f>
        <v/>
      </c>
      <c r="I42" s="26">
        <f>1+COUNTIF(MCuts,"&lt;"&amp;Customers[[#This Row],[Monetary]])</f>
        <v/>
      </c>
      <c r="J42" s="28">
        <f>Customers[[#This Row],[R Score]]&amp;Customers[[#This Row],[F Score]]&amp;Customers[[#This Row],[M Score]]</f>
        <v/>
      </c>
      <c r="K42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3">
      <c r="A43" s="19" t="inlineStr">
        <is>
          <t>C-1039</t>
        </is>
      </c>
      <c r="B43" s="19" t="inlineStr">
        <is>
          <t>Sambhaji Nagar</t>
        </is>
      </c>
      <c r="C43" s="25">
        <f>_xlfn.MAXIFS(Orders[Order Date],Orders[Customer ID],Customers[[#This Row],[Customer ID]])</f>
        <v/>
      </c>
      <c r="D43" s="26">
        <f>AsOfDate-Customers[[#This Row],[Last Order]]</f>
        <v/>
      </c>
      <c r="E43" s="26">
        <f>COUNTIFS(Orders[Customer ID],Customers[[#This Row],[Customer ID]])</f>
        <v/>
      </c>
      <c r="F43" s="27">
        <f>SUMIFS(Orders[Amount],Orders[Customer ID],Customers[[#This Row],[Customer ID]])</f>
        <v/>
      </c>
      <c r="G43" s="26">
        <f>5-COUNTIF(RCuts,"&lt;"&amp;Customers[[#This Row],[Recency Days]])</f>
        <v/>
      </c>
      <c r="H43" s="26">
        <f>1+COUNTIF(FCuts,"&lt;"&amp;Customers[[#This Row],[Frequency]])</f>
        <v/>
      </c>
      <c r="I43" s="26">
        <f>1+COUNTIF(MCuts,"&lt;"&amp;Customers[[#This Row],[Monetary]])</f>
        <v/>
      </c>
      <c r="J43" s="28">
        <f>Customers[[#This Row],[R Score]]&amp;Customers[[#This Row],[F Score]]&amp;Customers[[#This Row],[M Score]]</f>
        <v/>
      </c>
      <c r="K43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4">
      <c r="A44" s="19" t="inlineStr">
        <is>
          <t>C-1040</t>
        </is>
      </c>
      <c r="B44" s="19" t="inlineStr">
        <is>
          <t>Nashik</t>
        </is>
      </c>
      <c r="C44" s="25">
        <f>_xlfn.MAXIFS(Orders[Order Date],Orders[Customer ID],Customers[[#This Row],[Customer ID]])</f>
        <v/>
      </c>
      <c r="D44" s="26">
        <f>AsOfDate-Customers[[#This Row],[Last Order]]</f>
        <v/>
      </c>
      <c r="E44" s="26">
        <f>COUNTIFS(Orders[Customer ID],Customers[[#This Row],[Customer ID]])</f>
        <v/>
      </c>
      <c r="F44" s="27">
        <f>SUMIFS(Orders[Amount],Orders[Customer ID],Customers[[#This Row],[Customer ID]])</f>
        <v/>
      </c>
      <c r="G44" s="26">
        <f>5-COUNTIF(RCuts,"&lt;"&amp;Customers[[#This Row],[Recency Days]])</f>
        <v/>
      </c>
      <c r="H44" s="26">
        <f>1+COUNTIF(FCuts,"&lt;"&amp;Customers[[#This Row],[Frequency]])</f>
        <v/>
      </c>
      <c r="I44" s="26">
        <f>1+COUNTIF(MCuts,"&lt;"&amp;Customers[[#This Row],[Monetary]])</f>
        <v/>
      </c>
      <c r="J44" s="28">
        <f>Customers[[#This Row],[R Score]]&amp;Customers[[#This Row],[F Score]]&amp;Customers[[#This Row],[M Score]]</f>
        <v/>
      </c>
      <c r="K44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5">
      <c r="A45" s="19" t="inlineStr">
        <is>
          <t>C-1041</t>
        </is>
      </c>
      <c r="B45" s="19" t="inlineStr">
        <is>
          <t>Kolhapur</t>
        </is>
      </c>
      <c r="C45" s="25">
        <f>_xlfn.MAXIFS(Orders[Order Date],Orders[Customer ID],Customers[[#This Row],[Customer ID]])</f>
        <v/>
      </c>
      <c r="D45" s="26">
        <f>AsOfDate-Customers[[#This Row],[Last Order]]</f>
        <v/>
      </c>
      <c r="E45" s="26">
        <f>COUNTIFS(Orders[Customer ID],Customers[[#This Row],[Customer ID]])</f>
        <v/>
      </c>
      <c r="F45" s="27">
        <f>SUMIFS(Orders[Amount],Orders[Customer ID],Customers[[#This Row],[Customer ID]])</f>
        <v/>
      </c>
      <c r="G45" s="26">
        <f>5-COUNTIF(RCuts,"&lt;"&amp;Customers[[#This Row],[Recency Days]])</f>
        <v/>
      </c>
      <c r="H45" s="26">
        <f>1+COUNTIF(FCuts,"&lt;"&amp;Customers[[#This Row],[Frequency]])</f>
        <v/>
      </c>
      <c r="I45" s="26">
        <f>1+COUNTIF(MCuts,"&lt;"&amp;Customers[[#This Row],[Monetary]])</f>
        <v/>
      </c>
      <c r="J45" s="28">
        <f>Customers[[#This Row],[R Score]]&amp;Customers[[#This Row],[F Score]]&amp;Customers[[#This Row],[M Score]]</f>
        <v/>
      </c>
      <c r="K45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6">
      <c r="A46" s="19" t="inlineStr">
        <is>
          <t>C-1042</t>
        </is>
      </c>
      <c r="B46" s="19" t="inlineStr">
        <is>
          <t>Pune</t>
        </is>
      </c>
      <c r="C46" s="25">
        <f>_xlfn.MAXIFS(Orders[Order Date],Orders[Customer ID],Customers[[#This Row],[Customer ID]])</f>
        <v/>
      </c>
      <c r="D46" s="26">
        <f>AsOfDate-Customers[[#This Row],[Last Order]]</f>
        <v/>
      </c>
      <c r="E46" s="26">
        <f>COUNTIFS(Orders[Customer ID],Customers[[#This Row],[Customer ID]])</f>
        <v/>
      </c>
      <c r="F46" s="27">
        <f>SUMIFS(Orders[Amount],Orders[Customer ID],Customers[[#This Row],[Customer ID]])</f>
        <v/>
      </c>
      <c r="G46" s="26">
        <f>5-COUNTIF(RCuts,"&lt;"&amp;Customers[[#This Row],[Recency Days]])</f>
        <v/>
      </c>
      <c r="H46" s="26">
        <f>1+COUNTIF(FCuts,"&lt;"&amp;Customers[[#This Row],[Frequency]])</f>
        <v/>
      </c>
      <c r="I46" s="26">
        <f>1+COUNTIF(MCuts,"&lt;"&amp;Customers[[#This Row],[Monetary]])</f>
        <v/>
      </c>
      <c r="J46" s="28">
        <f>Customers[[#This Row],[R Score]]&amp;Customers[[#This Row],[F Score]]&amp;Customers[[#This Row],[M Score]]</f>
        <v/>
      </c>
      <c r="K46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7">
      <c r="A47" s="19" t="inlineStr">
        <is>
          <t>C-1043</t>
        </is>
      </c>
      <c r="B47" s="19" t="inlineStr">
        <is>
          <t>Solapur</t>
        </is>
      </c>
      <c r="C47" s="25">
        <f>_xlfn.MAXIFS(Orders[Order Date],Orders[Customer ID],Customers[[#This Row],[Customer ID]])</f>
        <v/>
      </c>
      <c r="D47" s="26">
        <f>AsOfDate-Customers[[#This Row],[Last Order]]</f>
        <v/>
      </c>
      <c r="E47" s="26">
        <f>COUNTIFS(Orders[Customer ID],Customers[[#This Row],[Customer ID]])</f>
        <v/>
      </c>
      <c r="F47" s="27">
        <f>SUMIFS(Orders[Amount],Orders[Customer ID],Customers[[#This Row],[Customer ID]])</f>
        <v/>
      </c>
      <c r="G47" s="26">
        <f>5-COUNTIF(RCuts,"&lt;"&amp;Customers[[#This Row],[Recency Days]])</f>
        <v/>
      </c>
      <c r="H47" s="26">
        <f>1+COUNTIF(FCuts,"&lt;"&amp;Customers[[#This Row],[Frequency]])</f>
        <v/>
      </c>
      <c r="I47" s="26">
        <f>1+COUNTIF(MCuts,"&lt;"&amp;Customers[[#This Row],[Monetary]])</f>
        <v/>
      </c>
      <c r="J47" s="28">
        <f>Customers[[#This Row],[R Score]]&amp;Customers[[#This Row],[F Score]]&amp;Customers[[#This Row],[M Score]]</f>
        <v/>
      </c>
      <c r="K47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8">
      <c r="A48" s="19" t="inlineStr">
        <is>
          <t>C-1044</t>
        </is>
      </c>
      <c r="B48" s="19" t="inlineStr">
        <is>
          <t>Kolhapur</t>
        </is>
      </c>
      <c r="C48" s="25">
        <f>_xlfn.MAXIFS(Orders[Order Date],Orders[Customer ID],Customers[[#This Row],[Customer ID]])</f>
        <v/>
      </c>
      <c r="D48" s="26">
        <f>AsOfDate-Customers[[#This Row],[Last Order]]</f>
        <v/>
      </c>
      <c r="E48" s="26">
        <f>COUNTIFS(Orders[Customer ID],Customers[[#This Row],[Customer ID]])</f>
        <v/>
      </c>
      <c r="F48" s="27">
        <f>SUMIFS(Orders[Amount],Orders[Customer ID],Customers[[#This Row],[Customer ID]])</f>
        <v/>
      </c>
      <c r="G48" s="26">
        <f>5-COUNTIF(RCuts,"&lt;"&amp;Customers[[#This Row],[Recency Days]])</f>
        <v/>
      </c>
      <c r="H48" s="26">
        <f>1+COUNTIF(FCuts,"&lt;"&amp;Customers[[#This Row],[Frequency]])</f>
        <v/>
      </c>
      <c r="I48" s="26">
        <f>1+COUNTIF(MCuts,"&lt;"&amp;Customers[[#This Row],[Monetary]])</f>
        <v/>
      </c>
      <c r="J48" s="28">
        <f>Customers[[#This Row],[R Score]]&amp;Customers[[#This Row],[F Score]]&amp;Customers[[#This Row],[M Score]]</f>
        <v/>
      </c>
      <c r="K48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49">
      <c r="A49" s="19" t="inlineStr">
        <is>
          <t>C-1045</t>
        </is>
      </c>
      <c r="B49" s="19" t="inlineStr">
        <is>
          <t>Sambhaji Nagar</t>
        </is>
      </c>
      <c r="C49" s="25">
        <f>_xlfn.MAXIFS(Orders[Order Date],Orders[Customer ID],Customers[[#This Row],[Customer ID]])</f>
        <v/>
      </c>
      <c r="D49" s="26">
        <f>AsOfDate-Customers[[#This Row],[Last Order]]</f>
        <v/>
      </c>
      <c r="E49" s="26">
        <f>COUNTIFS(Orders[Customer ID],Customers[[#This Row],[Customer ID]])</f>
        <v/>
      </c>
      <c r="F49" s="27">
        <f>SUMIFS(Orders[Amount],Orders[Customer ID],Customers[[#This Row],[Customer ID]])</f>
        <v/>
      </c>
      <c r="G49" s="26">
        <f>5-COUNTIF(RCuts,"&lt;"&amp;Customers[[#This Row],[Recency Days]])</f>
        <v/>
      </c>
      <c r="H49" s="26">
        <f>1+COUNTIF(FCuts,"&lt;"&amp;Customers[[#This Row],[Frequency]])</f>
        <v/>
      </c>
      <c r="I49" s="26">
        <f>1+COUNTIF(MCuts,"&lt;"&amp;Customers[[#This Row],[Monetary]])</f>
        <v/>
      </c>
      <c r="J49" s="28">
        <f>Customers[[#This Row],[R Score]]&amp;Customers[[#This Row],[F Score]]&amp;Customers[[#This Row],[M Score]]</f>
        <v/>
      </c>
      <c r="K49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0">
      <c r="A50" s="19" t="inlineStr">
        <is>
          <t>C-1046</t>
        </is>
      </c>
      <c r="B50" s="19" t="inlineStr">
        <is>
          <t>Nashik</t>
        </is>
      </c>
      <c r="C50" s="25">
        <f>_xlfn.MAXIFS(Orders[Order Date],Orders[Customer ID],Customers[[#This Row],[Customer ID]])</f>
        <v/>
      </c>
      <c r="D50" s="26">
        <f>AsOfDate-Customers[[#This Row],[Last Order]]</f>
        <v/>
      </c>
      <c r="E50" s="26">
        <f>COUNTIFS(Orders[Customer ID],Customers[[#This Row],[Customer ID]])</f>
        <v/>
      </c>
      <c r="F50" s="27">
        <f>SUMIFS(Orders[Amount],Orders[Customer ID],Customers[[#This Row],[Customer ID]])</f>
        <v/>
      </c>
      <c r="G50" s="26">
        <f>5-COUNTIF(RCuts,"&lt;"&amp;Customers[[#This Row],[Recency Days]])</f>
        <v/>
      </c>
      <c r="H50" s="26">
        <f>1+COUNTIF(FCuts,"&lt;"&amp;Customers[[#This Row],[Frequency]])</f>
        <v/>
      </c>
      <c r="I50" s="26">
        <f>1+COUNTIF(MCuts,"&lt;"&amp;Customers[[#This Row],[Monetary]])</f>
        <v/>
      </c>
      <c r="J50" s="28">
        <f>Customers[[#This Row],[R Score]]&amp;Customers[[#This Row],[F Score]]&amp;Customers[[#This Row],[M Score]]</f>
        <v/>
      </c>
      <c r="K50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1">
      <c r="A51" s="19" t="inlineStr">
        <is>
          <t>C-1047</t>
        </is>
      </c>
      <c r="B51" s="19" t="inlineStr">
        <is>
          <t>Nashik</t>
        </is>
      </c>
      <c r="C51" s="25">
        <f>_xlfn.MAXIFS(Orders[Order Date],Orders[Customer ID],Customers[[#This Row],[Customer ID]])</f>
        <v/>
      </c>
      <c r="D51" s="26">
        <f>AsOfDate-Customers[[#This Row],[Last Order]]</f>
        <v/>
      </c>
      <c r="E51" s="26">
        <f>COUNTIFS(Orders[Customer ID],Customers[[#This Row],[Customer ID]])</f>
        <v/>
      </c>
      <c r="F51" s="27">
        <f>SUMIFS(Orders[Amount],Orders[Customer ID],Customers[[#This Row],[Customer ID]])</f>
        <v/>
      </c>
      <c r="G51" s="26">
        <f>5-COUNTIF(RCuts,"&lt;"&amp;Customers[[#This Row],[Recency Days]])</f>
        <v/>
      </c>
      <c r="H51" s="26">
        <f>1+COUNTIF(FCuts,"&lt;"&amp;Customers[[#This Row],[Frequency]])</f>
        <v/>
      </c>
      <c r="I51" s="26">
        <f>1+COUNTIF(MCuts,"&lt;"&amp;Customers[[#This Row],[Monetary]])</f>
        <v/>
      </c>
      <c r="J51" s="28">
        <f>Customers[[#This Row],[R Score]]&amp;Customers[[#This Row],[F Score]]&amp;Customers[[#This Row],[M Score]]</f>
        <v/>
      </c>
      <c r="K51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2">
      <c r="A52" s="19" t="inlineStr">
        <is>
          <t>C-1048</t>
        </is>
      </c>
      <c r="B52" s="19" t="inlineStr">
        <is>
          <t>Sambhaji Nagar</t>
        </is>
      </c>
      <c r="C52" s="25">
        <f>_xlfn.MAXIFS(Orders[Order Date],Orders[Customer ID],Customers[[#This Row],[Customer ID]])</f>
        <v/>
      </c>
      <c r="D52" s="26">
        <f>AsOfDate-Customers[[#This Row],[Last Order]]</f>
        <v/>
      </c>
      <c r="E52" s="26">
        <f>COUNTIFS(Orders[Customer ID],Customers[[#This Row],[Customer ID]])</f>
        <v/>
      </c>
      <c r="F52" s="27">
        <f>SUMIFS(Orders[Amount],Orders[Customer ID],Customers[[#This Row],[Customer ID]])</f>
        <v/>
      </c>
      <c r="G52" s="26">
        <f>5-COUNTIF(RCuts,"&lt;"&amp;Customers[[#This Row],[Recency Days]])</f>
        <v/>
      </c>
      <c r="H52" s="26">
        <f>1+COUNTIF(FCuts,"&lt;"&amp;Customers[[#This Row],[Frequency]])</f>
        <v/>
      </c>
      <c r="I52" s="26">
        <f>1+COUNTIF(MCuts,"&lt;"&amp;Customers[[#This Row],[Monetary]])</f>
        <v/>
      </c>
      <c r="J52" s="28">
        <f>Customers[[#This Row],[R Score]]&amp;Customers[[#This Row],[F Score]]&amp;Customers[[#This Row],[M Score]]</f>
        <v/>
      </c>
      <c r="K52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3">
      <c r="A53" s="19" t="inlineStr">
        <is>
          <t>C-1049</t>
        </is>
      </c>
      <c r="B53" s="19" t="inlineStr">
        <is>
          <t>Sambhaji Nagar</t>
        </is>
      </c>
      <c r="C53" s="25">
        <f>_xlfn.MAXIFS(Orders[Order Date],Orders[Customer ID],Customers[[#This Row],[Customer ID]])</f>
        <v/>
      </c>
      <c r="D53" s="26">
        <f>AsOfDate-Customers[[#This Row],[Last Order]]</f>
        <v/>
      </c>
      <c r="E53" s="26">
        <f>COUNTIFS(Orders[Customer ID],Customers[[#This Row],[Customer ID]])</f>
        <v/>
      </c>
      <c r="F53" s="27">
        <f>SUMIFS(Orders[Amount],Orders[Customer ID],Customers[[#This Row],[Customer ID]])</f>
        <v/>
      </c>
      <c r="G53" s="26">
        <f>5-COUNTIF(RCuts,"&lt;"&amp;Customers[[#This Row],[Recency Days]])</f>
        <v/>
      </c>
      <c r="H53" s="26">
        <f>1+COUNTIF(FCuts,"&lt;"&amp;Customers[[#This Row],[Frequency]])</f>
        <v/>
      </c>
      <c r="I53" s="26">
        <f>1+COUNTIF(MCuts,"&lt;"&amp;Customers[[#This Row],[Monetary]])</f>
        <v/>
      </c>
      <c r="J53" s="28">
        <f>Customers[[#This Row],[R Score]]&amp;Customers[[#This Row],[F Score]]&amp;Customers[[#This Row],[M Score]]</f>
        <v/>
      </c>
      <c r="K53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4">
      <c r="A54" s="19" t="inlineStr">
        <is>
          <t>C-1050</t>
        </is>
      </c>
      <c r="B54" s="19" t="inlineStr">
        <is>
          <t>Pune</t>
        </is>
      </c>
      <c r="C54" s="25">
        <f>_xlfn.MAXIFS(Orders[Order Date],Orders[Customer ID],Customers[[#This Row],[Customer ID]])</f>
        <v/>
      </c>
      <c r="D54" s="26">
        <f>AsOfDate-Customers[[#This Row],[Last Order]]</f>
        <v/>
      </c>
      <c r="E54" s="26">
        <f>COUNTIFS(Orders[Customer ID],Customers[[#This Row],[Customer ID]])</f>
        <v/>
      </c>
      <c r="F54" s="27">
        <f>SUMIFS(Orders[Amount],Orders[Customer ID],Customers[[#This Row],[Customer ID]])</f>
        <v/>
      </c>
      <c r="G54" s="26">
        <f>5-COUNTIF(RCuts,"&lt;"&amp;Customers[[#This Row],[Recency Days]])</f>
        <v/>
      </c>
      <c r="H54" s="26">
        <f>1+COUNTIF(FCuts,"&lt;"&amp;Customers[[#This Row],[Frequency]])</f>
        <v/>
      </c>
      <c r="I54" s="26">
        <f>1+COUNTIF(MCuts,"&lt;"&amp;Customers[[#This Row],[Monetary]])</f>
        <v/>
      </c>
      <c r="J54" s="28">
        <f>Customers[[#This Row],[R Score]]&amp;Customers[[#This Row],[F Score]]&amp;Customers[[#This Row],[M Score]]</f>
        <v/>
      </c>
      <c r="K54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5">
      <c r="A55" s="19" t="inlineStr">
        <is>
          <t>C-1051</t>
        </is>
      </c>
      <c r="B55" s="19" t="inlineStr">
        <is>
          <t>Pune</t>
        </is>
      </c>
      <c r="C55" s="25">
        <f>_xlfn.MAXIFS(Orders[Order Date],Orders[Customer ID],Customers[[#This Row],[Customer ID]])</f>
        <v/>
      </c>
      <c r="D55" s="26">
        <f>AsOfDate-Customers[[#This Row],[Last Order]]</f>
        <v/>
      </c>
      <c r="E55" s="26">
        <f>COUNTIFS(Orders[Customer ID],Customers[[#This Row],[Customer ID]])</f>
        <v/>
      </c>
      <c r="F55" s="27">
        <f>SUMIFS(Orders[Amount],Orders[Customer ID],Customers[[#This Row],[Customer ID]])</f>
        <v/>
      </c>
      <c r="G55" s="26">
        <f>5-COUNTIF(RCuts,"&lt;"&amp;Customers[[#This Row],[Recency Days]])</f>
        <v/>
      </c>
      <c r="H55" s="26">
        <f>1+COUNTIF(FCuts,"&lt;"&amp;Customers[[#This Row],[Frequency]])</f>
        <v/>
      </c>
      <c r="I55" s="26">
        <f>1+COUNTIF(MCuts,"&lt;"&amp;Customers[[#This Row],[Monetary]])</f>
        <v/>
      </c>
      <c r="J55" s="28">
        <f>Customers[[#This Row],[R Score]]&amp;Customers[[#This Row],[F Score]]&amp;Customers[[#This Row],[M Score]]</f>
        <v/>
      </c>
      <c r="K55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6">
      <c r="A56" s="19" t="inlineStr">
        <is>
          <t>C-1052</t>
        </is>
      </c>
      <c r="B56" s="19" t="inlineStr">
        <is>
          <t>Sambhaji Nagar</t>
        </is>
      </c>
      <c r="C56" s="25">
        <f>_xlfn.MAXIFS(Orders[Order Date],Orders[Customer ID],Customers[[#This Row],[Customer ID]])</f>
        <v/>
      </c>
      <c r="D56" s="26">
        <f>AsOfDate-Customers[[#This Row],[Last Order]]</f>
        <v/>
      </c>
      <c r="E56" s="26">
        <f>COUNTIFS(Orders[Customer ID],Customers[[#This Row],[Customer ID]])</f>
        <v/>
      </c>
      <c r="F56" s="27">
        <f>SUMIFS(Orders[Amount],Orders[Customer ID],Customers[[#This Row],[Customer ID]])</f>
        <v/>
      </c>
      <c r="G56" s="26">
        <f>5-COUNTIF(RCuts,"&lt;"&amp;Customers[[#This Row],[Recency Days]])</f>
        <v/>
      </c>
      <c r="H56" s="26">
        <f>1+COUNTIF(FCuts,"&lt;"&amp;Customers[[#This Row],[Frequency]])</f>
        <v/>
      </c>
      <c r="I56" s="26">
        <f>1+COUNTIF(MCuts,"&lt;"&amp;Customers[[#This Row],[Monetary]])</f>
        <v/>
      </c>
      <c r="J56" s="28">
        <f>Customers[[#This Row],[R Score]]&amp;Customers[[#This Row],[F Score]]&amp;Customers[[#This Row],[M Score]]</f>
        <v/>
      </c>
      <c r="K56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7">
      <c r="A57" s="19" t="inlineStr">
        <is>
          <t>C-1053</t>
        </is>
      </c>
      <c r="B57" s="19" t="inlineStr">
        <is>
          <t>Solapur</t>
        </is>
      </c>
      <c r="C57" s="25">
        <f>_xlfn.MAXIFS(Orders[Order Date],Orders[Customer ID],Customers[[#This Row],[Customer ID]])</f>
        <v/>
      </c>
      <c r="D57" s="26">
        <f>AsOfDate-Customers[[#This Row],[Last Order]]</f>
        <v/>
      </c>
      <c r="E57" s="26">
        <f>COUNTIFS(Orders[Customer ID],Customers[[#This Row],[Customer ID]])</f>
        <v/>
      </c>
      <c r="F57" s="27">
        <f>SUMIFS(Orders[Amount],Orders[Customer ID],Customers[[#This Row],[Customer ID]])</f>
        <v/>
      </c>
      <c r="G57" s="26">
        <f>5-COUNTIF(RCuts,"&lt;"&amp;Customers[[#This Row],[Recency Days]])</f>
        <v/>
      </c>
      <c r="H57" s="26">
        <f>1+COUNTIF(FCuts,"&lt;"&amp;Customers[[#This Row],[Frequency]])</f>
        <v/>
      </c>
      <c r="I57" s="26">
        <f>1+COUNTIF(MCuts,"&lt;"&amp;Customers[[#This Row],[Monetary]])</f>
        <v/>
      </c>
      <c r="J57" s="28">
        <f>Customers[[#This Row],[R Score]]&amp;Customers[[#This Row],[F Score]]&amp;Customers[[#This Row],[M Score]]</f>
        <v/>
      </c>
      <c r="K57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8">
      <c r="A58" s="19" t="inlineStr">
        <is>
          <t>C-1054</t>
        </is>
      </c>
      <c r="B58" s="19" t="inlineStr">
        <is>
          <t>Kolhapur</t>
        </is>
      </c>
      <c r="C58" s="25">
        <f>_xlfn.MAXIFS(Orders[Order Date],Orders[Customer ID],Customers[[#This Row],[Customer ID]])</f>
        <v/>
      </c>
      <c r="D58" s="26">
        <f>AsOfDate-Customers[[#This Row],[Last Order]]</f>
        <v/>
      </c>
      <c r="E58" s="26">
        <f>COUNTIFS(Orders[Customer ID],Customers[[#This Row],[Customer ID]])</f>
        <v/>
      </c>
      <c r="F58" s="27">
        <f>SUMIFS(Orders[Amount],Orders[Customer ID],Customers[[#This Row],[Customer ID]])</f>
        <v/>
      </c>
      <c r="G58" s="26">
        <f>5-COUNTIF(RCuts,"&lt;"&amp;Customers[[#This Row],[Recency Days]])</f>
        <v/>
      </c>
      <c r="H58" s="26">
        <f>1+COUNTIF(FCuts,"&lt;"&amp;Customers[[#This Row],[Frequency]])</f>
        <v/>
      </c>
      <c r="I58" s="26">
        <f>1+COUNTIF(MCuts,"&lt;"&amp;Customers[[#This Row],[Monetary]])</f>
        <v/>
      </c>
      <c r="J58" s="28">
        <f>Customers[[#This Row],[R Score]]&amp;Customers[[#This Row],[F Score]]&amp;Customers[[#This Row],[M Score]]</f>
        <v/>
      </c>
      <c r="K58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59">
      <c r="A59" s="19" t="inlineStr">
        <is>
          <t>C-1055</t>
        </is>
      </c>
      <c r="B59" s="19" t="inlineStr">
        <is>
          <t>Pune</t>
        </is>
      </c>
      <c r="C59" s="25">
        <f>_xlfn.MAXIFS(Orders[Order Date],Orders[Customer ID],Customers[[#This Row],[Customer ID]])</f>
        <v/>
      </c>
      <c r="D59" s="26">
        <f>AsOfDate-Customers[[#This Row],[Last Order]]</f>
        <v/>
      </c>
      <c r="E59" s="26">
        <f>COUNTIFS(Orders[Customer ID],Customers[[#This Row],[Customer ID]])</f>
        <v/>
      </c>
      <c r="F59" s="27">
        <f>SUMIFS(Orders[Amount],Orders[Customer ID],Customers[[#This Row],[Customer ID]])</f>
        <v/>
      </c>
      <c r="G59" s="26">
        <f>5-COUNTIF(RCuts,"&lt;"&amp;Customers[[#This Row],[Recency Days]])</f>
        <v/>
      </c>
      <c r="H59" s="26">
        <f>1+COUNTIF(FCuts,"&lt;"&amp;Customers[[#This Row],[Frequency]])</f>
        <v/>
      </c>
      <c r="I59" s="26">
        <f>1+COUNTIF(MCuts,"&lt;"&amp;Customers[[#This Row],[Monetary]])</f>
        <v/>
      </c>
      <c r="J59" s="28">
        <f>Customers[[#This Row],[R Score]]&amp;Customers[[#This Row],[F Score]]&amp;Customers[[#This Row],[M Score]]</f>
        <v/>
      </c>
      <c r="K59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0">
      <c r="A60" s="19" t="inlineStr">
        <is>
          <t>C-1056</t>
        </is>
      </c>
      <c r="B60" s="19" t="inlineStr">
        <is>
          <t>Pune</t>
        </is>
      </c>
      <c r="C60" s="25">
        <f>_xlfn.MAXIFS(Orders[Order Date],Orders[Customer ID],Customers[[#This Row],[Customer ID]])</f>
        <v/>
      </c>
      <c r="D60" s="26">
        <f>AsOfDate-Customers[[#This Row],[Last Order]]</f>
        <v/>
      </c>
      <c r="E60" s="26">
        <f>COUNTIFS(Orders[Customer ID],Customers[[#This Row],[Customer ID]])</f>
        <v/>
      </c>
      <c r="F60" s="27">
        <f>SUMIFS(Orders[Amount],Orders[Customer ID],Customers[[#This Row],[Customer ID]])</f>
        <v/>
      </c>
      <c r="G60" s="26">
        <f>5-COUNTIF(RCuts,"&lt;"&amp;Customers[[#This Row],[Recency Days]])</f>
        <v/>
      </c>
      <c r="H60" s="26">
        <f>1+COUNTIF(FCuts,"&lt;"&amp;Customers[[#This Row],[Frequency]])</f>
        <v/>
      </c>
      <c r="I60" s="26">
        <f>1+COUNTIF(MCuts,"&lt;"&amp;Customers[[#This Row],[Monetary]])</f>
        <v/>
      </c>
      <c r="J60" s="28">
        <f>Customers[[#This Row],[R Score]]&amp;Customers[[#This Row],[F Score]]&amp;Customers[[#This Row],[M Score]]</f>
        <v/>
      </c>
      <c r="K60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1">
      <c r="A61" s="19" t="inlineStr">
        <is>
          <t>C-1057</t>
        </is>
      </c>
      <c r="B61" s="19" t="inlineStr">
        <is>
          <t>Pune</t>
        </is>
      </c>
      <c r="C61" s="25">
        <f>_xlfn.MAXIFS(Orders[Order Date],Orders[Customer ID],Customers[[#This Row],[Customer ID]])</f>
        <v/>
      </c>
      <c r="D61" s="26">
        <f>AsOfDate-Customers[[#This Row],[Last Order]]</f>
        <v/>
      </c>
      <c r="E61" s="26">
        <f>COUNTIFS(Orders[Customer ID],Customers[[#This Row],[Customer ID]])</f>
        <v/>
      </c>
      <c r="F61" s="27">
        <f>SUMIFS(Orders[Amount],Orders[Customer ID],Customers[[#This Row],[Customer ID]])</f>
        <v/>
      </c>
      <c r="G61" s="26">
        <f>5-COUNTIF(RCuts,"&lt;"&amp;Customers[[#This Row],[Recency Days]])</f>
        <v/>
      </c>
      <c r="H61" s="26">
        <f>1+COUNTIF(FCuts,"&lt;"&amp;Customers[[#This Row],[Frequency]])</f>
        <v/>
      </c>
      <c r="I61" s="26">
        <f>1+COUNTIF(MCuts,"&lt;"&amp;Customers[[#This Row],[Monetary]])</f>
        <v/>
      </c>
      <c r="J61" s="28">
        <f>Customers[[#This Row],[R Score]]&amp;Customers[[#This Row],[F Score]]&amp;Customers[[#This Row],[M Score]]</f>
        <v/>
      </c>
      <c r="K61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2">
      <c r="A62" s="19" t="inlineStr">
        <is>
          <t>C-1058</t>
        </is>
      </c>
      <c r="B62" s="19" t="inlineStr">
        <is>
          <t>Nashik</t>
        </is>
      </c>
      <c r="C62" s="25">
        <f>_xlfn.MAXIFS(Orders[Order Date],Orders[Customer ID],Customers[[#This Row],[Customer ID]])</f>
        <v/>
      </c>
      <c r="D62" s="26">
        <f>AsOfDate-Customers[[#This Row],[Last Order]]</f>
        <v/>
      </c>
      <c r="E62" s="26">
        <f>COUNTIFS(Orders[Customer ID],Customers[[#This Row],[Customer ID]])</f>
        <v/>
      </c>
      <c r="F62" s="27">
        <f>SUMIFS(Orders[Amount],Orders[Customer ID],Customers[[#This Row],[Customer ID]])</f>
        <v/>
      </c>
      <c r="G62" s="26">
        <f>5-COUNTIF(RCuts,"&lt;"&amp;Customers[[#This Row],[Recency Days]])</f>
        <v/>
      </c>
      <c r="H62" s="26">
        <f>1+COUNTIF(FCuts,"&lt;"&amp;Customers[[#This Row],[Frequency]])</f>
        <v/>
      </c>
      <c r="I62" s="26">
        <f>1+COUNTIF(MCuts,"&lt;"&amp;Customers[[#This Row],[Monetary]])</f>
        <v/>
      </c>
      <c r="J62" s="28">
        <f>Customers[[#This Row],[R Score]]&amp;Customers[[#This Row],[F Score]]&amp;Customers[[#This Row],[M Score]]</f>
        <v/>
      </c>
      <c r="K62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3">
      <c r="A63" s="19" t="inlineStr">
        <is>
          <t>C-1059</t>
        </is>
      </c>
      <c r="B63" s="19" t="inlineStr">
        <is>
          <t>Nashik</t>
        </is>
      </c>
      <c r="C63" s="25">
        <f>_xlfn.MAXIFS(Orders[Order Date],Orders[Customer ID],Customers[[#This Row],[Customer ID]])</f>
        <v/>
      </c>
      <c r="D63" s="26">
        <f>AsOfDate-Customers[[#This Row],[Last Order]]</f>
        <v/>
      </c>
      <c r="E63" s="26">
        <f>COUNTIFS(Orders[Customer ID],Customers[[#This Row],[Customer ID]])</f>
        <v/>
      </c>
      <c r="F63" s="27">
        <f>SUMIFS(Orders[Amount],Orders[Customer ID],Customers[[#This Row],[Customer ID]])</f>
        <v/>
      </c>
      <c r="G63" s="26">
        <f>5-COUNTIF(RCuts,"&lt;"&amp;Customers[[#This Row],[Recency Days]])</f>
        <v/>
      </c>
      <c r="H63" s="26">
        <f>1+COUNTIF(FCuts,"&lt;"&amp;Customers[[#This Row],[Frequency]])</f>
        <v/>
      </c>
      <c r="I63" s="26">
        <f>1+COUNTIF(MCuts,"&lt;"&amp;Customers[[#This Row],[Monetary]])</f>
        <v/>
      </c>
      <c r="J63" s="28">
        <f>Customers[[#This Row],[R Score]]&amp;Customers[[#This Row],[F Score]]&amp;Customers[[#This Row],[M Score]]</f>
        <v/>
      </c>
      <c r="K63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4">
      <c r="A64" s="19" t="inlineStr">
        <is>
          <t>C-1060</t>
        </is>
      </c>
      <c r="B64" s="19" t="inlineStr">
        <is>
          <t>Pune</t>
        </is>
      </c>
      <c r="C64" s="25">
        <f>_xlfn.MAXIFS(Orders[Order Date],Orders[Customer ID],Customers[[#This Row],[Customer ID]])</f>
        <v/>
      </c>
      <c r="D64" s="26">
        <f>AsOfDate-Customers[[#This Row],[Last Order]]</f>
        <v/>
      </c>
      <c r="E64" s="26">
        <f>COUNTIFS(Orders[Customer ID],Customers[[#This Row],[Customer ID]])</f>
        <v/>
      </c>
      <c r="F64" s="27">
        <f>SUMIFS(Orders[Amount],Orders[Customer ID],Customers[[#This Row],[Customer ID]])</f>
        <v/>
      </c>
      <c r="G64" s="26">
        <f>5-COUNTIF(RCuts,"&lt;"&amp;Customers[[#This Row],[Recency Days]])</f>
        <v/>
      </c>
      <c r="H64" s="26">
        <f>1+COUNTIF(FCuts,"&lt;"&amp;Customers[[#This Row],[Frequency]])</f>
        <v/>
      </c>
      <c r="I64" s="26">
        <f>1+COUNTIF(MCuts,"&lt;"&amp;Customers[[#This Row],[Monetary]])</f>
        <v/>
      </c>
      <c r="J64" s="28">
        <f>Customers[[#This Row],[R Score]]&amp;Customers[[#This Row],[F Score]]&amp;Customers[[#This Row],[M Score]]</f>
        <v/>
      </c>
      <c r="K64" s="28">
        <f>IF(AND(Customers[[#This Row],[R Score]]&gt;=4,Customers[[#This Row],[F Score]]&gt;=4),"Champions",IF(AND(Customers[[#This Row],[R Score]]&gt;=3,Customers[[#This Row],[F Score]]&gt;=3),"Loyal",IF(Customers[[#This Row],[R Score]]&gt;=4,"New / promising",IF(Customers[[#This Row],[F Score]]&gt;=3,"At risk",IF(Customers[[#This Row],[R Score]]&lt;=2,"Lost / hibernating","Needs attention")))))</f>
        <v/>
      </c>
    </row>
    <row r="65">
      <c r="A65" s="22" t="n"/>
      <c r="B65" s="22" t="n"/>
    </row>
    <row r="66">
      <c r="A66" s="22" t="n"/>
      <c r="B66" s="22" t="n"/>
    </row>
    <row r="67">
      <c r="A67" s="22" t="n"/>
      <c r="B67" s="22" t="n"/>
    </row>
    <row r="68">
      <c r="A68" s="22" t="n"/>
      <c r="B68" s="22" t="n"/>
    </row>
    <row r="69">
      <c r="A69" s="22" t="n"/>
      <c r="B69" s="22" t="n"/>
    </row>
    <row r="70">
      <c r="A70" s="22" t="n"/>
      <c r="B70" s="22" t="n"/>
    </row>
    <row r="71">
      <c r="A71" s="22" t="n"/>
      <c r="B71" s="22" t="n"/>
    </row>
    <row r="72">
      <c r="A72" s="22" t="n"/>
      <c r="B72" s="22" t="n"/>
    </row>
    <row r="73">
      <c r="A73" s="22" t="n"/>
      <c r="B73" s="22" t="n"/>
    </row>
    <row r="74">
      <c r="A74" s="22" t="n"/>
      <c r="B74" s="22" t="n"/>
    </row>
    <row r="75">
      <c r="A75" s="22" t="n"/>
      <c r="B75" s="22" t="n"/>
    </row>
    <row r="76">
      <c r="A76" s="22" t="n"/>
      <c r="B76" s="22" t="n"/>
    </row>
    <row r="77">
      <c r="A77" s="22" t="n"/>
      <c r="B77" s="22" t="n"/>
    </row>
    <row r="78">
      <c r="A78" s="22" t="n"/>
      <c r="B78" s="22" t="n"/>
    </row>
    <row r="79">
      <c r="A79" s="22" t="n"/>
      <c r="B79" s="22" t="n"/>
    </row>
    <row r="80">
      <c r="A80" s="22" t="n"/>
      <c r="B80" s="22" t="n"/>
    </row>
    <row r="81">
      <c r="A81" s="22" t="n"/>
      <c r="B81" s="22" t="n"/>
    </row>
    <row r="82">
      <c r="A82" s="22" t="n"/>
      <c r="B82" s="22" t="n"/>
    </row>
    <row r="83">
      <c r="A83" s="22" t="n"/>
      <c r="B83" s="22" t="n"/>
    </row>
    <row r="84">
      <c r="A84" s="22" t="n"/>
      <c r="B84" s="22" t="n"/>
    </row>
    <row r="85">
      <c r="A85" s="22" t="n"/>
      <c r="B85" s="22" t="n"/>
    </row>
    <row r="86">
      <c r="A86" s="22" t="n"/>
      <c r="B86" s="22" t="n"/>
    </row>
    <row r="87">
      <c r="A87" s="22" t="n"/>
      <c r="B87" s="22" t="n"/>
    </row>
    <row r="88">
      <c r="A88" s="22" t="n"/>
      <c r="B88" s="22" t="n"/>
    </row>
    <row r="89">
      <c r="A89" s="22" t="n"/>
      <c r="B89" s="22" t="n"/>
    </row>
    <row r="90">
      <c r="A90" s="22" t="n"/>
      <c r="B90" s="22" t="n"/>
    </row>
    <row r="91">
      <c r="A91" s="22" t="n"/>
      <c r="B91" s="22" t="n"/>
    </row>
    <row r="92">
      <c r="A92" s="22" t="n"/>
      <c r="B92" s="22" t="n"/>
    </row>
    <row r="93">
      <c r="A93" s="22" t="n"/>
      <c r="B93" s="22" t="n"/>
    </row>
    <row r="94">
      <c r="A94" s="22" t="n"/>
      <c r="B94" s="22" t="n"/>
    </row>
    <row r="95">
      <c r="A95" s="22" t="n"/>
      <c r="B95" s="22" t="n"/>
    </row>
    <row r="96">
      <c r="A96" s="22" t="n"/>
      <c r="B96" s="22" t="n"/>
    </row>
    <row r="97">
      <c r="A97" s="22" t="n"/>
      <c r="B97" s="22" t="n"/>
    </row>
    <row r="98">
      <c r="A98" s="22" t="n"/>
      <c r="B98" s="22" t="n"/>
    </row>
    <row r="99">
      <c r="A99" s="22" t="n"/>
      <c r="B99" s="22" t="n"/>
    </row>
    <row r="100">
      <c r="A100" s="22" t="n"/>
      <c r="B100" s="22" t="n"/>
    </row>
    <row r="101">
      <c r="A101" s="22" t="n"/>
      <c r="B101" s="22" t="n"/>
    </row>
    <row r="102">
      <c r="A102" s="22" t="n"/>
      <c r="B102" s="22" t="n"/>
    </row>
    <row r="103">
      <c r="A103" s="22" t="n"/>
      <c r="B103" s="22" t="n"/>
    </row>
    <row r="104">
      <c r="A104" s="22" t="n"/>
      <c r="B104" s="22" t="n"/>
    </row>
    <row r="105">
      <c r="A105" s="22" t="n"/>
      <c r="B105" s="22" t="n"/>
    </row>
    <row r="106">
      <c r="A106" s="22" t="n"/>
      <c r="B106" s="22" t="n"/>
    </row>
    <row r="107">
      <c r="A107" s="22" t="n"/>
      <c r="B107" s="22" t="n"/>
    </row>
    <row r="108">
      <c r="A108" s="22" t="n"/>
      <c r="B108" s="22" t="n"/>
    </row>
    <row r="109">
      <c r="A109" s="22" t="n"/>
      <c r="B109" s="22" t="n"/>
    </row>
    <row r="110">
      <c r="A110" s="22" t="n"/>
      <c r="B110" s="22" t="n"/>
    </row>
    <row r="111">
      <c r="A111" s="22" t="n"/>
      <c r="B111" s="22" t="n"/>
    </row>
    <row r="112">
      <c r="A112" s="22" t="n"/>
      <c r="B112" s="22" t="n"/>
    </row>
    <row r="113">
      <c r="A113" s="22" t="n"/>
      <c r="B113" s="22" t="n"/>
    </row>
    <row r="114">
      <c r="A114" s="22" t="n"/>
      <c r="B114" s="22" t="n"/>
    </row>
    <row r="115">
      <c r="A115" s="22" t="n"/>
      <c r="B115" s="22" t="n"/>
    </row>
    <row r="116">
      <c r="A116" s="22" t="n"/>
      <c r="B116" s="22" t="n"/>
    </row>
    <row r="117">
      <c r="A117" s="22" t="n"/>
      <c r="B117" s="22" t="n"/>
    </row>
    <row r="118">
      <c r="A118" s="22" t="n"/>
      <c r="B118" s="22" t="n"/>
    </row>
    <row r="119">
      <c r="A119" s="22" t="n"/>
      <c r="B119" s="22" t="n"/>
    </row>
    <row r="120">
      <c r="A120" s="22" t="n"/>
      <c r="B120" s="22" t="n"/>
    </row>
    <row r="121">
      <c r="A121" s="22" t="n"/>
      <c r="B121" s="22" t="n"/>
    </row>
    <row r="122">
      <c r="A122" s="22" t="n"/>
      <c r="B122" s="22" t="n"/>
    </row>
    <row r="123">
      <c r="A123" s="22" t="n"/>
      <c r="B123" s="22" t="n"/>
    </row>
  </sheetData>
  <mergeCells count="2">
    <mergeCell ref="A2:K2"/>
    <mergeCell ref="A1:K1"/>
  </mergeCells>
  <conditionalFormatting sqref="A5:K364">
    <cfRule type="expression" priority="1" dxfId="0">
      <formula>$K5="At risk"</formula>
    </cfRule>
    <cfRule type="expression" priority="2" dxfId="1">
      <formula>$K5="Champions"</formula>
    </cfRule>
  </conditionalFormatting>
  <dataValidations count="1">
    <dataValidation sqref="B5:B364" showDropDown="0" showInputMessage="0" showErrorMessage="1" allowBlank="1" errorTitle="Pick from the list" error="Please pick a value from the drop-down list." type="list">
      <formula1>=Lists!$A$5:$A$20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0"/>
  <sheetViews>
    <sheetView tabSelected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1" ht="30" customHeight="1">
      <c r="A1" s="16" t="inlineStr">
        <is>
          <t>Calculations</t>
        </is>
      </c>
    </row>
    <row r="2" ht="30" customHeight="1">
      <c r="A2" s="17" t="inlineStr">
        <is>
          <t>Every number on this sheet is a formula that reads the input tables. The sheet is protected without a password: Review &gt; Unprotect Sheet if you want to edit. All numbers in this workbook are fictional teaching data, not real company figures.</t>
        </is>
      </c>
    </row>
    <row r="4">
      <c r="A4" s="29" t="inlineStr">
        <is>
          <t>Score cut-offs (percentiles of all customers)</t>
        </is>
      </c>
    </row>
    <row r="5" ht="30" customHeight="1">
      <c r="A5" s="18" t="inlineStr">
        <is>
          <t>Percentile</t>
        </is>
      </c>
      <c r="B5" s="18" t="inlineStr">
        <is>
          <t>Recency Days</t>
        </is>
      </c>
      <c r="C5" s="18" t="inlineStr">
        <is>
          <t>Frequency</t>
        </is>
      </c>
      <c r="D5" s="18" t="inlineStr">
        <is>
          <t>Monetary</t>
        </is>
      </c>
    </row>
    <row r="6">
      <c r="A6" s="30" t="n">
        <v>0.2</v>
      </c>
      <c r="B6" s="31">
        <f>_xlfn.PERCENTILE.INC(Customers[Recency Days],$A6)</f>
        <v/>
      </c>
      <c r="C6" s="31">
        <f>_xlfn.PERCENTILE.INC(Customers[Frequency],$A6)</f>
        <v/>
      </c>
      <c r="D6" s="27">
        <f>_xlfn.PERCENTILE.INC(Customers[Monetary],$A6)</f>
        <v/>
      </c>
    </row>
    <row r="7">
      <c r="A7" s="30" t="n">
        <v>0.4</v>
      </c>
      <c r="B7" s="31">
        <f>_xlfn.PERCENTILE.INC(Customers[Recency Days],$A7)</f>
        <v/>
      </c>
      <c r="C7" s="31">
        <f>_xlfn.PERCENTILE.INC(Customers[Frequency],$A7)</f>
        <v/>
      </c>
      <c r="D7" s="27">
        <f>_xlfn.PERCENTILE.INC(Customers[Monetary],$A7)</f>
        <v/>
      </c>
    </row>
    <row r="8">
      <c r="A8" s="30" t="n">
        <v>0.6</v>
      </c>
      <c r="B8" s="31">
        <f>_xlfn.PERCENTILE.INC(Customers[Recency Days],$A8)</f>
        <v/>
      </c>
      <c r="C8" s="31">
        <f>_xlfn.PERCENTILE.INC(Customers[Frequency],$A8)</f>
        <v/>
      </c>
      <c r="D8" s="27">
        <f>_xlfn.PERCENTILE.INC(Customers[Monetary],$A8)</f>
        <v/>
      </c>
    </row>
    <row r="9">
      <c r="A9" s="30" t="n">
        <v>0.8</v>
      </c>
      <c r="B9" s="31">
        <f>_xlfn.PERCENTILE.INC(Customers[Recency Days],$A9)</f>
        <v/>
      </c>
      <c r="C9" s="31">
        <f>_xlfn.PERCENTILE.INC(Customers[Frequency],$A9)</f>
        <v/>
      </c>
      <c r="D9" s="27">
        <f>_xlfn.PERCENTILE.INC(Customers[Monetary],$A9)</f>
        <v/>
      </c>
    </row>
    <row r="12">
      <c r="A12" s="29" t="inlineStr">
        <is>
          <t>Segment summary</t>
        </is>
      </c>
    </row>
    <row r="13" ht="30" customHeight="1">
      <c r="A13" s="18" t="inlineStr">
        <is>
          <t>Segment</t>
        </is>
      </c>
      <c r="B13" s="18" t="inlineStr">
        <is>
          <t>Customers</t>
        </is>
      </c>
      <c r="C13" s="18" t="inlineStr">
        <is>
          <t>Revenue</t>
        </is>
      </c>
      <c r="D13" s="18" t="inlineStr">
        <is>
          <t>Revenue Share</t>
        </is>
      </c>
      <c r="E13" s="18" t="inlineStr">
        <is>
          <t>Avg Recency Days</t>
        </is>
      </c>
      <c r="F13" s="18" t="inlineStr">
        <is>
          <t>Avg Orders</t>
        </is>
      </c>
      <c r="G13" s="18" t="inlineStr">
        <is>
          <t>Avg Spend</t>
        </is>
      </c>
    </row>
    <row r="14">
      <c r="A14" s="32">
        <f>Lists!$B$5</f>
        <v/>
      </c>
      <c r="B14" s="26">
        <f>COUNTIFS(Customers[Segment],$A14)</f>
        <v/>
      </c>
      <c r="C14" s="27">
        <f>SUMIFS(Customers[Monetary],Customers[Segment],$A14)</f>
        <v/>
      </c>
      <c r="D14" s="33">
        <f>IFERROR(C14/SUM(Customers[Monetary]),0)</f>
        <v/>
      </c>
      <c r="E14" s="31">
        <f>IFERROR(AVERAGEIFS(Customers[Recency Days],Customers[Segment],$A14),0)</f>
        <v/>
      </c>
      <c r="F14" s="31">
        <f>IFERROR(AVERAGEIFS(Customers[Frequency],Customers[Segment],$A14),0)</f>
        <v/>
      </c>
      <c r="G14" s="27">
        <f>IFERROR(AVERAGEIFS(Customers[Monetary],Customers[Segment],$A14),0)</f>
        <v/>
      </c>
    </row>
    <row r="15">
      <c r="A15" s="32">
        <f>Lists!$B$6</f>
        <v/>
      </c>
      <c r="B15" s="26">
        <f>COUNTIFS(Customers[Segment],$A15)</f>
        <v/>
      </c>
      <c r="C15" s="27">
        <f>SUMIFS(Customers[Monetary],Customers[Segment],$A15)</f>
        <v/>
      </c>
      <c r="D15" s="33">
        <f>IFERROR(C15/SUM(Customers[Monetary]),0)</f>
        <v/>
      </c>
      <c r="E15" s="31">
        <f>IFERROR(AVERAGEIFS(Customers[Recency Days],Customers[Segment],$A15),0)</f>
        <v/>
      </c>
      <c r="F15" s="31">
        <f>IFERROR(AVERAGEIFS(Customers[Frequency],Customers[Segment],$A15),0)</f>
        <v/>
      </c>
      <c r="G15" s="27">
        <f>IFERROR(AVERAGEIFS(Customers[Monetary],Customers[Segment],$A15),0)</f>
        <v/>
      </c>
    </row>
    <row r="16">
      <c r="A16" s="32">
        <f>Lists!$B$7</f>
        <v/>
      </c>
      <c r="B16" s="26">
        <f>COUNTIFS(Customers[Segment],$A16)</f>
        <v/>
      </c>
      <c r="C16" s="27">
        <f>SUMIFS(Customers[Monetary],Customers[Segment],$A16)</f>
        <v/>
      </c>
      <c r="D16" s="33">
        <f>IFERROR(C16/SUM(Customers[Monetary]),0)</f>
        <v/>
      </c>
      <c r="E16" s="31">
        <f>IFERROR(AVERAGEIFS(Customers[Recency Days],Customers[Segment],$A16),0)</f>
        <v/>
      </c>
      <c r="F16" s="31">
        <f>IFERROR(AVERAGEIFS(Customers[Frequency],Customers[Segment],$A16),0)</f>
        <v/>
      </c>
      <c r="G16" s="27">
        <f>IFERROR(AVERAGEIFS(Customers[Monetary],Customers[Segment],$A16),0)</f>
        <v/>
      </c>
    </row>
    <row r="17">
      <c r="A17" s="32">
        <f>Lists!$B$8</f>
        <v/>
      </c>
      <c r="B17" s="26">
        <f>COUNTIFS(Customers[Segment],$A17)</f>
        <v/>
      </c>
      <c r="C17" s="27">
        <f>SUMIFS(Customers[Monetary],Customers[Segment],$A17)</f>
        <v/>
      </c>
      <c r="D17" s="33">
        <f>IFERROR(C17/SUM(Customers[Monetary]),0)</f>
        <v/>
      </c>
      <c r="E17" s="31">
        <f>IFERROR(AVERAGEIFS(Customers[Recency Days],Customers[Segment],$A17),0)</f>
        <v/>
      </c>
      <c r="F17" s="31">
        <f>IFERROR(AVERAGEIFS(Customers[Frequency],Customers[Segment],$A17),0)</f>
        <v/>
      </c>
      <c r="G17" s="27">
        <f>IFERROR(AVERAGEIFS(Customers[Monetary],Customers[Segment],$A17),0)</f>
        <v/>
      </c>
    </row>
    <row r="18">
      <c r="A18" s="32">
        <f>Lists!$B$9</f>
        <v/>
      </c>
      <c r="B18" s="26">
        <f>COUNTIFS(Customers[Segment],$A18)</f>
        <v/>
      </c>
      <c r="C18" s="27">
        <f>SUMIFS(Customers[Monetary],Customers[Segment],$A18)</f>
        <v/>
      </c>
      <c r="D18" s="33">
        <f>IFERROR(C18/SUM(Customers[Monetary]),0)</f>
        <v/>
      </c>
      <c r="E18" s="31">
        <f>IFERROR(AVERAGEIFS(Customers[Recency Days],Customers[Segment],$A18),0)</f>
        <v/>
      </c>
      <c r="F18" s="31">
        <f>IFERROR(AVERAGEIFS(Customers[Frequency],Customers[Segment],$A18),0)</f>
        <v/>
      </c>
      <c r="G18" s="27">
        <f>IFERROR(AVERAGEIFS(Customers[Monetary],Customers[Segment],$A18),0)</f>
        <v/>
      </c>
    </row>
    <row r="19">
      <c r="A19" s="32">
        <f>Lists!$B$10</f>
        <v/>
      </c>
      <c r="B19" s="26">
        <f>COUNTIFS(Customers[Segment],$A19)</f>
        <v/>
      </c>
      <c r="C19" s="27">
        <f>SUMIFS(Customers[Monetary],Customers[Segment],$A19)</f>
        <v/>
      </c>
      <c r="D19" s="33">
        <f>IFERROR(C19/SUM(Customers[Monetary]),0)</f>
        <v/>
      </c>
      <c r="E19" s="31">
        <f>IFERROR(AVERAGEIFS(Customers[Recency Days],Customers[Segment],$A19),0)</f>
        <v/>
      </c>
      <c r="F19" s="31">
        <f>IFERROR(AVERAGEIFS(Customers[Frequency],Customers[Segment],$A19),0)</f>
        <v/>
      </c>
      <c r="G19" s="27">
        <f>IFERROR(AVERAGEIFS(Customers[Monetary],Customers[Segment],$A19),0)</f>
        <v/>
      </c>
    </row>
    <row r="20">
      <c r="A20" s="34" t="inlineStr">
        <is>
          <t>Total</t>
        </is>
      </c>
      <c r="B20" s="35">
        <f>COUNTA(Customers[Customer ID])</f>
        <v/>
      </c>
      <c r="C20" s="36">
        <f>SUM(Customers[Monetary])</f>
        <v/>
      </c>
      <c r="D20" s="37">
        <f>IFERROR(C20/SUM(Customers[Monetary]),0)</f>
        <v/>
      </c>
      <c r="E20" s="38">
        <f>IFERROR(AVERAGE(Customers[Recency Days]),0)</f>
        <v/>
      </c>
      <c r="F20" s="38">
        <f>IFERROR(AVERAGE(Customers[Frequency]),0)</f>
        <v/>
      </c>
      <c r="G20" s="36">
        <f>IFERROR(AVERAGE(Customers[Monetary]),0)</f>
        <v/>
      </c>
    </row>
    <row r="23">
      <c r="A23" s="29" t="inlineStr">
        <is>
          <t>R score x F score grid (number of customers)</t>
        </is>
      </c>
    </row>
    <row r="24" ht="30" customHeight="1">
      <c r="A24" s="18" t="inlineStr">
        <is>
          <t>R Score</t>
        </is>
      </c>
      <c r="B24" s="18" t="inlineStr">
        <is>
          <t>F = 1</t>
        </is>
      </c>
      <c r="C24" s="18" t="inlineStr">
        <is>
          <t>F = 2</t>
        </is>
      </c>
      <c r="D24" s="18" t="inlineStr">
        <is>
          <t>F = 3</t>
        </is>
      </c>
      <c r="E24" s="18" t="inlineStr">
        <is>
          <t>F = 4</t>
        </is>
      </c>
      <c r="F24" s="18" t="inlineStr">
        <is>
          <t>F = 5</t>
        </is>
      </c>
    </row>
    <row r="25">
      <c r="A25" s="39" t="n">
        <v>5</v>
      </c>
      <c r="B25" s="26">
        <f>COUNTIFS(Customers[R Score],$A25,Customers[F Score],1)</f>
        <v/>
      </c>
      <c r="C25" s="26">
        <f>COUNTIFS(Customers[R Score],$A25,Customers[F Score],2)</f>
        <v/>
      </c>
      <c r="D25" s="26">
        <f>COUNTIFS(Customers[R Score],$A25,Customers[F Score],3)</f>
        <v/>
      </c>
      <c r="E25" s="26">
        <f>COUNTIFS(Customers[R Score],$A25,Customers[F Score],4)</f>
        <v/>
      </c>
      <c r="F25" s="26">
        <f>COUNTIFS(Customers[R Score],$A25,Customers[F Score],5)</f>
        <v/>
      </c>
    </row>
    <row r="26">
      <c r="A26" s="39" t="n">
        <v>4</v>
      </c>
      <c r="B26" s="26">
        <f>COUNTIFS(Customers[R Score],$A26,Customers[F Score],1)</f>
        <v/>
      </c>
      <c r="C26" s="26">
        <f>COUNTIFS(Customers[R Score],$A26,Customers[F Score],2)</f>
        <v/>
      </c>
      <c r="D26" s="26">
        <f>COUNTIFS(Customers[R Score],$A26,Customers[F Score],3)</f>
        <v/>
      </c>
      <c r="E26" s="26">
        <f>COUNTIFS(Customers[R Score],$A26,Customers[F Score],4)</f>
        <v/>
      </c>
      <c r="F26" s="26">
        <f>COUNTIFS(Customers[R Score],$A26,Customers[F Score],5)</f>
        <v/>
      </c>
    </row>
    <row r="27">
      <c r="A27" s="39" t="n">
        <v>3</v>
      </c>
      <c r="B27" s="26">
        <f>COUNTIFS(Customers[R Score],$A27,Customers[F Score],1)</f>
        <v/>
      </c>
      <c r="C27" s="26">
        <f>COUNTIFS(Customers[R Score],$A27,Customers[F Score],2)</f>
        <v/>
      </c>
      <c r="D27" s="26">
        <f>COUNTIFS(Customers[R Score],$A27,Customers[F Score],3)</f>
        <v/>
      </c>
      <c r="E27" s="26">
        <f>COUNTIFS(Customers[R Score],$A27,Customers[F Score],4)</f>
        <v/>
      </c>
      <c r="F27" s="26">
        <f>COUNTIFS(Customers[R Score],$A27,Customers[F Score],5)</f>
        <v/>
      </c>
    </row>
    <row r="28">
      <c r="A28" s="39" t="n">
        <v>2</v>
      </c>
      <c r="B28" s="26">
        <f>COUNTIFS(Customers[R Score],$A28,Customers[F Score],1)</f>
        <v/>
      </c>
      <c r="C28" s="26">
        <f>COUNTIFS(Customers[R Score],$A28,Customers[F Score],2)</f>
        <v/>
      </c>
      <c r="D28" s="26">
        <f>COUNTIFS(Customers[R Score],$A28,Customers[F Score],3)</f>
        <v/>
      </c>
      <c r="E28" s="26">
        <f>COUNTIFS(Customers[R Score],$A28,Customers[F Score],4)</f>
        <v/>
      </c>
      <c r="F28" s="26">
        <f>COUNTIFS(Customers[R Score],$A28,Customers[F Score],5)</f>
        <v/>
      </c>
    </row>
    <row r="29">
      <c r="A29" s="39" t="n">
        <v>1</v>
      </c>
      <c r="B29" s="26">
        <f>COUNTIFS(Customers[R Score],$A29,Customers[F Score],1)</f>
        <v/>
      </c>
      <c r="C29" s="26">
        <f>COUNTIFS(Customers[R Score],$A29,Customers[F Score],2)</f>
        <v/>
      </c>
      <c r="D29" s="26">
        <f>COUNTIFS(Customers[R Score],$A29,Customers[F Score],3)</f>
        <v/>
      </c>
      <c r="E29" s="26">
        <f>COUNTIFS(Customers[R Score],$A29,Customers[F Score],4)</f>
        <v/>
      </c>
      <c r="F29" s="26">
        <f>COUNTIFS(Customers[R Score],$A29,Customers[F Score],5)</f>
        <v/>
      </c>
    </row>
    <row r="32">
      <c r="A32" s="29" t="inlineStr">
        <is>
          <t>Customers by city</t>
        </is>
      </c>
    </row>
    <row r="33" ht="30" customHeight="1">
      <c r="A33" s="18" t="inlineStr">
        <is>
          <t>City</t>
        </is>
      </c>
      <c r="B33" s="18" t="inlineStr">
        <is>
          <t>Customers</t>
        </is>
      </c>
      <c r="C33" s="18" t="inlineStr">
        <is>
          <t>Revenue</t>
        </is>
      </c>
      <c r="D33" s="18" t="inlineStr">
        <is>
          <t>Champions</t>
        </is>
      </c>
      <c r="E33" s="18" t="inlineStr">
        <is>
          <t>At Risk</t>
        </is>
      </c>
    </row>
    <row r="34">
      <c r="A34" s="32">
        <f>Lists!$A$5</f>
        <v/>
      </c>
      <c r="B34" s="26">
        <f>COUNTIFS(Customers[City],$A34)</f>
        <v/>
      </c>
      <c r="C34" s="27">
        <f>SUMIFS(Customers[Monetary],Customers[City],$A34)</f>
        <v/>
      </c>
      <c r="D34" s="26">
        <f>COUNTIFS(Customers[City],$A34,Customers[Segment],"Champions")</f>
        <v/>
      </c>
      <c r="E34" s="26">
        <f>COUNTIFS(Customers[City],$A34,Customers[Segment],"At risk")</f>
        <v/>
      </c>
    </row>
    <row r="35">
      <c r="A35" s="32">
        <f>Lists!$A$6</f>
        <v/>
      </c>
      <c r="B35" s="26">
        <f>COUNTIFS(Customers[City],$A35)</f>
        <v/>
      </c>
      <c r="C35" s="27">
        <f>SUMIFS(Customers[Monetary],Customers[City],$A35)</f>
        <v/>
      </c>
      <c r="D35" s="26">
        <f>COUNTIFS(Customers[City],$A35,Customers[Segment],"Champions")</f>
        <v/>
      </c>
      <c r="E35" s="26">
        <f>COUNTIFS(Customers[City],$A35,Customers[Segment],"At risk")</f>
        <v/>
      </c>
    </row>
    <row r="36">
      <c r="A36" s="32">
        <f>Lists!$A$7</f>
        <v/>
      </c>
      <c r="B36" s="26">
        <f>COUNTIFS(Customers[City],$A36)</f>
        <v/>
      </c>
      <c r="C36" s="27">
        <f>SUMIFS(Customers[Monetary],Customers[City],$A36)</f>
        <v/>
      </c>
      <c r="D36" s="26">
        <f>COUNTIFS(Customers[City],$A36,Customers[Segment],"Champions")</f>
        <v/>
      </c>
      <c r="E36" s="26">
        <f>COUNTIFS(Customers[City],$A36,Customers[Segment],"At risk")</f>
        <v/>
      </c>
    </row>
    <row r="37">
      <c r="A37" s="32">
        <f>Lists!$A$8</f>
        <v/>
      </c>
      <c r="B37" s="26">
        <f>COUNTIFS(Customers[City],$A37)</f>
        <v/>
      </c>
      <c r="C37" s="27">
        <f>SUMIFS(Customers[Monetary],Customers[City],$A37)</f>
        <v/>
      </c>
      <c r="D37" s="26">
        <f>COUNTIFS(Customers[City],$A37,Customers[Segment],"Champions")</f>
        <v/>
      </c>
      <c r="E37" s="26">
        <f>COUNTIFS(Customers[City],$A37,Customers[Segment],"At risk")</f>
        <v/>
      </c>
    </row>
    <row r="38">
      <c r="A38" s="32">
        <f>Lists!$A$9</f>
        <v/>
      </c>
      <c r="B38" s="26">
        <f>COUNTIFS(Customers[City],$A38)</f>
        <v/>
      </c>
      <c r="C38" s="27">
        <f>SUMIFS(Customers[Monetary],Customers[City],$A38)</f>
        <v/>
      </c>
      <c r="D38" s="26">
        <f>COUNTIFS(Customers[City],$A38,Customers[Segment],"Champions")</f>
        <v/>
      </c>
      <c r="E38" s="26">
        <f>COUNTIFS(Customers[City],$A38,Customers[Segment],"At risk")</f>
        <v/>
      </c>
    </row>
    <row r="39">
      <c r="A39" s="32">
        <f>Lists!$A$10</f>
        <v/>
      </c>
      <c r="B39" s="26">
        <f>COUNTIFS(Customers[City],$A39)</f>
        <v/>
      </c>
      <c r="C39" s="27">
        <f>SUMIFS(Customers[Monetary],Customers[City],$A39)</f>
        <v/>
      </c>
      <c r="D39" s="26">
        <f>COUNTIFS(Customers[City],$A39,Customers[Segment],"Champions")</f>
        <v/>
      </c>
      <c r="E39" s="26">
        <f>COUNTIFS(Customers[City],$A39,Customers[Segment],"At risk")</f>
        <v/>
      </c>
    </row>
    <row r="40">
      <c r="A40" s="34" t="inlineStr">
        <is>
          <t>Total</t>
        </is>
      </c>
      <c r="B40" s="35">
        <f>COUNTA(Customers[Customer ID])</f>
        <v/>
      </c>
      <c r="C40" s="36">
        <f>SUM(Customers[Monetary])</f>
        <v/>
      </c>
      <c r="D40" s="35">
        <f>COUNTIFS(Customers[Segment],"Champions")</f>
        <v/>
      </c>
      <c r="E40" s="35">
        <f>COUNTIFS(Customers[Segment],"At risk")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A2:I2"/>
    <mergeCell ref="A4:D4"/>
    <mergeCell ref="A23:F23"/>
    <mergeCell ref="A12:G12"/>
    <mergeCell ref="A1:I1"/>
    <mergeCell ref="A32:E32"/>
  </mergeCells>
  <conditionalFormatting sqref="B25:F29">
    <cfRule type="colorScale" priority="1">
      <colorScale>
        <cfvo type="min"/>
        <cfvo type="max"/>
        <color rgb="00FFFFFF"/>
        <color rgb="0063BE7B"/>
      </colorScale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34" customWidth="1" min="4" max="4"/>
    <col width="16" customWidth="1" min="5" max="5"/>
  </cols>
  <sheetData>
    <row r="1" ht="30" customHeight="1">
      <c r="A1" s="16" t="inlineStr">
        <is>
          <t>Lists and settings</t>
        </is>
      </c>
    </row>
    <row r="2" ht="30" customHeight="1">
      <c r="A2" s="17" t="inlineStr">
        <is>
          <t>Drop-down lists read these columns. Add a new value at the bottom of a list and it appears in the drop-downs. All numbers in this workbook are fictional teaching data, not real company figures.</t>
        </is>
      </c>
    </row>
    <row r="4">
      <c r="A4" s="40" t="inlineStr">
        <is>
          <t>City</t>
        </is>
      </c>
      <c r="B4" s="40" t="inlineStr">
        <is>
          <t>Segment</t>
        </is>
      </c>
      <c r="D4" s="41" t="inlineStr">
        <is>
          <t>Setting</t>
        </is>
      </c>
      <c r="E4" s="41" t="inlineStr">
        <is>
          <t>Value</t>
        </is>
      </c>
    </row>
    <row r="5">
      <c r="A5" s="19" t="inlineStr">
        <is>
          <t>Pune</t>
        </is>
      </c>
      <c r="B5" s="19" t="inlineStr">
        <is>
          <t>Champions</t>
        </is>
      </c>
      <c r="D5" s="42" t="inlineStr">
        <is>
          <t>Analysis date (use =TODAY() for live)</t>
        </is>
      </c>
      <c r="E5" s="43" t="n">
        <v>46295</v>
      </c>
    </row>
    <row r="6">
      <c r="A6" s="19" t="inlineStr">
        <is>
          <t>Solapur</t>
        </is>
      </c>
      <c r="B6" s="19" t="inlineStr">
        <is>
          <t>Loyal</t>
        </is>
      </c>
    </row>
    <row r="7">
      <c r="A7" s="19" t="inlineStr">
        <is>
          <t>Nashik</t>
        </is>
      </c>
      <c r="B7" s="19" t="inlineStr">
        <is>
          <t>New / promising</t>
        </is>
      </c>
    </row>
    <row r="8">
      <c r="A8" s="19" t="inlineStr">
        <is>
          <t>Sambhaji Nagar</t>
        </is>
      </c>
      <c r="B8" s="19" t="inlineStr">
        <is>
          <t>Needs attention</t>
        </is>
      </c>
    </row>
    <row r="9">
      <c r="A9" s="19" t="inlineStr">
        <is>
          <t>Kolhapur</t>
        </is>
      </c>
      <c r="B9" s="19" t="inlineStr">
        <is>
          <t>At risk</t>
        </is>
      </c>
    </row>
    <row r="10">
      <c r="A10" s="19" t="inlineStr">
        <is>
          <t>Nagpur</t>
        </is>
      </c>
      <c r="B10" s="19" t="inlineStr">
        <is>
          <t>Lost / hibernating</t>
        </is>
      </c>
    </row>
    <row r="11">
      <c r="A11" s="22" t="n"/>
      <c r="B11" s="22" t="n"/>
    </row>
    <row r="12">
      <c r="A12" s="22" t="n"/>
      <c r="B12" s="22" t="n"/>
    </row>
    <row r="13">
      <c r="A13" s="22" t="n"/>
      <c r="B13" s="22" t="n"/>
    </row>
    <row r="14">
      <c r="A14" s="22" t="n"/>
      <c r="B14" s="22" t="n"/>
    </row>
    <row r="15">
      <c r="A15" s="22" t="n"/>
      <c r="B15" s="22" t="n"/>
    </row>
    <row r="16">
      <c r="A16" s="22" t="n"/>
      <c r="B16" s="22" t="n"/>
    </row>
    <row r="17">
      <c r="A17" s="22" t="n"/>
      <c r="B17" s="22" t="n"/>
    </row>
    <row r="18">
      <c r="A18" s="22" t="n"/>
      <c r="B18" s="22" t="n"/>
    </row>
    <row r="19">
      <c r="A19" s="22" t="n"/>
      <c r="B19" s="22" t="n"/>
    </row>
    <row r="20">
      <c r="A20" s="22" t="n"/>
      <c r="B20" s="22" t="n"/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Ravindra Bagale</dc:creator>
  <dc:title xmlns:dc="http://purl.org/dc/elements/1.1/">RFM Analysis Excel Template (Customer Segmentation)</dc:title>
  <dc:description xmlns:dc="http://purl.org/dc/elements/1.1/">All numbers in this workbook are fictional teaching data, not real company figures.</dc:description>
  <dcterms:created xmlns:dcterms="http://purl.org/dc/terms/" xmlns:xsi="http://www.w3.org/2001/XMLSchema-instance" xsi:type="dcterms:W3CDTF">2026-10-06T18:12:17Z</dcterms:created>
  <dcterms:modified xmlns:dcterms="http://purl.org/dc/terms/" xmlns:xsi="http://www.w3.org/2001/XMLSchema-instance" xsi:type="dcterms:W3CDTF">2026-10-06T18:12:17Z</dcterms:modified>
</cp:coreProperties>
</file>