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olicies" sheetId="3" state="visible" r:id="rId3"/>
    <sheet xmlns:r="http://schemas.openxmlformats.org/officeDocument/2006/relationships" name="Claim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ReportDate">Lists!$G$5</definedName>
    <definedName name="RenewalWindow">Lists!$G$6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7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65" fontId="5" fillId="6" borderId="1" pivotButton="0" quotePrefix="0" xfId="0"/>
    <xf numFmtId="3" fontId="5" fillId="6" borderId="1" pivotButton="0" quotePrefix="0" xfId="0"/>
    <xf numFmtId="0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166" fontId="5" fillId="6" borderId="1" pivotButton="0" quotePrefix="0" xfId="0"/>
    <xf numFmtId="0" fontId="9" fillId="0" borderId="0" pivotButton="0" quotePrefix="0" xfId="0"/>
    <xf numFmtId="0" fontId="4" fillId="7" borderId="1" pivotButton="0" quotePrefix="0" xfId="0"/>
    <xf numFmtId="167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5" fontId="0" fillId="5" borderId="1" applyProtection="1" pivotButton="0" quotePrefix="0" xfId="0">
      <protection locked="0" hidden="0"/>
    </xf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ill>
        <patternFill patternType="solid">
          <fgColor rgb="00FFF0C2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Premium by product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'Calculations'!$A$6:$A$10</f>
            </numRef>
          </cat>
          <val>
            <numRef>
              <f>'Calculations'!$C$6:$C$10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Loss ratio by product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'Calculations'!F5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'Calculations'!$A$6:$A$10</f>
            </numRef>
          </cat>
          <val>
            <numRef>
              <f>'Calculations'!$F$6:$F$10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Policies by renewal status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'Calculations'!B26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'Calculations'!$A$27:$A$29</f>
            </numRef>
          </cat>
          <val>
            <numRef>
              <f>'Calculations'!$B$27:$B$29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Premium by agent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'Calculations'!C15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'Calculations'!$A$16:$A$21</f>
            </numRef>
          </cat>
          <val>
            <numRef>
              <f>'Calculations'!$C$16:$C$21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olicies" displayName="Policies" ref="A4:J54" headerRowCount="1">
  <autoFilter ref="A4:J54"/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>
      <calculatedColumnFormula>EDATE(Policies[[#This Row],[Start Date]],12)</calculatedColumnFormula>
    </tableColumn>
    <tableColumn id="9" name="Column9">
      <calculatedColumnFormula>Policies[[#This Row],[Renewal Date]]-ReportDate</calculatedColumnFormula>
    </tableColumn>
    <tableColumn id="10" name="Column10">
      <calculatedColumnFormula>IF(Policies[[#This Row],[Days to Renewal]]&lt;0,"Lapsed",IF(Policies[[#This Row],[Days to Renewal]]&lt;=RenewalWindow,"Due soon","Active"))</calculatedColumnFormula>
    </tableColumn>
  </tableColumns>
  <tableStyleInfo name="TableStyleLight9" showRowStripes="1"/>
</table>
</file>

<file path=xl/tables/table2.xml><?xml version="1.0" encoding="utf-8"?>
<table xmlns="http://schemas.openxmlformats.org/spreadsheetml/2006/main" id="2" name="Claims" displayName="Claims" ref="A4:H34" headerRowCount="1">
  <autoFilter ref="A4:H34"/>
  <tableColumns count="8">
    <tableColumn id="1" name="Column1"/>
    <tableColumn id="2" name="Column2"/>
    <tableColumn id="3" name="Column3"/>
    <tableColumn id="4" name="Column4"/>
    <tableColumn id="5" name="Column5"/>
    <tableColumn id="6" name="Column6">
      <calculatedColumnFormula>_xlfn.XLOOKUP(Claims[[#This Row],[Policy No]],Policies[Policy No],Policies[Product],"Not found")</calculatedColumnFormula>
    </tableColumn>
    <tableColumn id="7" name="Column7">
      <calculatedColumnFormula>_xlfn.XLOOKUP(Claims[[#This Row],[Policy No]],Policies[Policy No],Policies[City],"Not found")</calculatedColumnFormula>
    </tableColumn>
    <tableColumn id="8" name="Column8">
      <calculatedColumnFormula>IF(Claims[[#This Row],[Status]]="Approved",Claims[[#This Row],[Claim Amount]],0)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Insurance Excel Template (Policy Register, Renewals and Claims)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Keep all policies in one register with automatic renewal dates and a 30-day renewal alert, record claims against policy numbers, and see premium, loss ratio and renewals due by product and agent.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Policies</t>
        </is>
      </c>
      <c r="C10" s="5" t="inlineStr">
        <is>
          <t>Input table Policies. Renewal Date, Days to Renewal and Renewal Status are formulas.</t>
        </is>
      </c>
    </row>
    <row r="11" ht="18" customHeight="1">
      <c r="B11" s="4" t="inlineStr">
        <is>
          <t>Claims</t>
        </is>
      </c>
      <c r="C11" s="5" t="inlineStr">
        <is>
          <t>Input table Claims. Product, City and Approved Amount are looked up or calculated.</t>
        </is>
      </c>
    </row>
    <row r="12" ht="18" customHeight="1">
      <c r="B12" s="4" t="inlineStr">
        <is>
          <t>Calculations</t>
        </is>
      </c>
      <c r="C12" s="5" t="inlineStr">
        <is>
          <t>Product summary with loss ratio, agent, renewal status and city summaries.</t>
        </is>
      </c>
    </row>
    <row r="13" ht="18" customHeight="1">
      <c r="B13" s="4" t="inlineStr">
        <is>
          <t>Lists</t>
        </is>
      </c>
      <c r="C13" s="5" t="inlineStr">
        <is>
          <t>Drop-down lists, the report date and the renewal window.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Policies. Type Policy No, Start Date, Sum Insured and Annual Premium.</t>
        </is>
      </c>
    </row>
    <row r="17" ht="18" customHeight="1">
      <c r="B17" s="4" t="inlineStr">
        <is>
          <t>Step 2</t>
        </is>
      </c>
      <c r="C17" s="5" t="inlineStr">
        <is>
          <t>Pick Agent, City and Product from the drop-downs.</t>
        </is>
      </c>
    </row>
    <row r="18" ht="18" customHeight="1">
      <c r="B18" s="4" t="inlineStr">
        <is>
          <t>Step 3</t>
        </is>
      </c>
      <c r="C18" s="5" t="inlineStr">
        <is>
          <t>Renewal Date and Renewal Status fill by themselves. Yellow rows are due soon, red rows have lapsed.</t>
        </is>
      </c>
    </row>
    <row r="19" ht="18" customHeight="1">
      <c r="B19" s="4" t="inlineStr">
        <is>
          <t>Step 4</t>
        </is>
      </c>
      <c r="C19" s="5" t="inlineStr">
        <is>
          <t>Open Claims. Type Claim ID, Claim Date and Claim Amount, pick the Policy No and Status.</t>
        </is>
      </c>
    </row>
    <row r="20" ht="18" customHeight="1">
      <c r="B20" s="4" t="inlineStr">
        <is>
          <t>Step 5</t>
        </is>
      </c>
      <c r="C20" s="5" t="inlineStr">
        <is>
          <t>On Lists, change ReportDate to today's date (or type =TODAY()).</t>
        </is>
      </c>
    </row>
    <row r="21" ht="18" customHeight="1">
      <c r="B21" s="4" t="inlineStr">
        <is>
          <t>Step 6</t>
        </is>
      </c>
      <c r="C21" s="5" t="inlineStr">
        <is>
          <t>Open Dashboard to see renewals due and loss ratio.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Guide</t>
        </is>
      </c>
      <c r="C35" s="5" t="inlineStr">
        <is>
          <t>Full guide with formulas: https://ravindrabagale.com/guides/excel-template-insurance.html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Rani Insurance Agency: premium, renewals and claims (as on 30-Sep-2026)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Policies</t>
        </is>
      </c>
      <c r="C4" s="11" t="n"/>
      <c r="D4" s="11" t="n"/>
      <c r="E4" s="10" t="inlineStr">
        <is>
          <t>Annual premium</t>
        </is>
      </c>
      <c r="F4" s="11" t="n"/>
      <c r="G4" s="11" t="n"/>
      <c r="H4" s="10" t="inlineStr">
        <is>
          <t>Claims</t>
        </is>
      </c>
      <c r="I4" s="11" t="n"/>
      <c r="J4" s="11" t="n"/>
      <c r="K4" s="10" t="inlineStr">
        <is>
          <t>Approved claims</t>
        </is>
      </c>
      <c r="L4" s="11" t="n"/>
      <c r="M4" s="11" t="n"/>
      <c r="N4" s="10" t="inlineStr">
        <is>
          <t>Loss ratio</t>
        </is>
      </c>
      <c r="O4" s="11" t="n"/>
      <c r="P4" s="11" t="n"/>
      <c r="Q4" s="10" t="inlineStr">
        <is>
          <t>Renewals due (30 days)</t>
        </is>
      </c>
      <c r="R4" s="11" t="n"/>
      <c r="S4" s="11" t="n"/>
    </row>
    <row r="5" ht="24" customHeight="1">
      <c r="B5" s="12">
        <f>COUNTA(Policies[Policy No])</f>
        <v/>
      </c>
      <c r="C5" s="13" t="n"/>
      <c r="D5" s="13" t="n"/>
      <c r="E5" s="14">
        <f>SUM(Policies[Annual Premium])</f>
        <v/>
      </c>
      <c r="F5" s="13" t="n"/>
      <c r="G5" s="13" t="n"/>
      <c r="H5" s="12">
        <f>COUNTA(Claims[Claim ID])</f>
        <v/>
      </c>
      <c r="I5" s="13" t="n"/>
      <c r="J5" s="13" t="n"/>
      <c r="K5" s="14">
        <f>SUM(Claims[Approved Amount])</f>
        <v/>
      </c>
      <c r="L5" s="13" t="n"/>
      <c r="M5" s="13" t="n"/>
      <c r="N5" s="15">
        <f>IFERROR(SUM(Claims[Approved Amount])/SUM(Policies[Annual Premium]),0)</f>
        <v/>
      </c>
      <c r="O5" s="13" t="n"/>
      <c r="P5" s="13" t="n"/>
      <c r="Q5" s="12">
        <f>COUNTIFS(Policies[Renewal Status],"Due soon")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1" customWidth="1" min="4" max="4"/>
    <col width="12" customWidth="1" min="5" max="5"/>
    <col width="14" customWidth="1" min="6" max="6"/>
    <col width="13" customWidth="1" min="7" max="7"/>
    <col width="12" customWidth="1" min="8" max="8"/>
    <col width="10" customWidth="1" min="9" max="9"/>
    <col width="12" customWidth="1" min="10" max="10"/>
  </cols>
  <sheetData>
    <row r="1" ht="30" customHeight="1">
      <c r="A1" s="16" t="inlineStr">
        <is>
          <t>Policy register (one row per policy)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Policy No</t>
        </is>
      </c>
      <c r="B4" s="18" t="inlineStr">
        <is>
          <t>Agent</t>
        </is>
      </c>
      <c r="C4" s="18" t="inlineStr">
        <is>
          <t>City</t>
        </is>
      </c>
      <c r="D4" s="18" t="inlineStr">
        <is>
          <t>Product</t>
        </is>
      </c>
      <c r="E4" s="18" t="inlineStr">
        <is>
          <t>Start Date</t>
        </is>
      </c>
      <c r="F4" s="18" t="inlineStr">
        <is>
          <t>Sum Insured</t>
        </is>
      </c>
      <c r="G4" s="18" t="inlineStr">
        <is>
          <t>Annual Premium</t>
        </is>
      </c>
      <c r="H4" s="18" t="inlineStr">
        <is>
          <t>Renewal Date</t>
        </is>
      </c>
      <c r="I4" s="18" t="inlineStr">
        <is>
          <t>Days to Renewal</t>
        </is>
      </c>
      <c r="J4" s="18" t="inlineStr">
        <is>
          <t>Renewal Status</t>
        </is>
      </c>
    </row>
    <row r="5">
      <c r="A5" s="19" t="inlineStr">
        <is>
          <t>POL-4401</t>
        </is>
      </c>
      <c r="B5" s="19" t="inlineStr">
        <is>
          <t>Ravina</t>
        </is>
      </c>
      <c r="C5" s="19" t="inlineStr">
        <is>
          <t>Solapur</t>
        </is>
      </c>
      <c r="D5" s="19" t="inlineStr">
        <is>
          <t>Home</t>
        </is>
      </c>
      <c r="E5" s="20" t="n">
        <v>46065</v>
      </c>
      <c r="F5" s="21" t="n">
        <v>1750000</v>
      </c>
      <c r="G5" s="21" t="n">
        <v>1800</v>
      </c>
      <c r="H5" s="22">
        <f>EDATE(Policies[[#This Row],[Start Date]],12)</f>
        <v/>
      </c>
      <c r="I5" s="23">
        <f>Policies[[#This Row],[Renewal Date]]-ReportDate</f>
        <v/>
      </c>
      <c r="J5" s="24">
        <f>IF(Policies[[#This Row],[Days to Renewal]]&lt;0,"Lapsed",IF(Policies[[#This Row],[Days to Renewal]]&lt;=RenewalWindow,"Due soon","Active"))</f>
        <v/>
      </c>
    </row>
    <row r="6">
      <c r="A6" s="19" t="inlineStr">
        <is>
          <t>POL-4402</t>
        </is>
      </c>
      <c r="B6" s="19" t="inlineStr">
        <is>
          <t>Shahrukh</t>
        </is>
      </c>
      <c r="C6" s="19" t="inlineStr">
        <is>
          <t>Sambhaji Nagar</t>
        </is>
      </c>
      <c r="D6" s="19" t="inlineStr">
        <is>
          <t>Motor</t>
        </is>
      </c>
      <c r="E6" s="20" t="n">
        <v>46084</v>
      </c>
      <c r="F6" s="21" t="n">
        <v>1050000</v>
      </c>
      <c r="G6" s="21" t="n">
        <v>26700</v>
      </c>
      <c r="H6" s="22">
        <f>EDATE(Policies[[#This Row],[Start Date]],12)</f>
        <v/>
      </c>
      <c r="I6" s="23">
        <f>Policies[[#This Row],[Renewal Date]]-ReportDate</f>
        <v/>
      </c>
      <c r="J6" s="24">
        <f>IF(Policies[[#This Row],[Days to Renewal]]&lt;0,"Lapsed",IF(Policies[[#This Row],[Days to Renewal]]&lt;=RenewalWindow,"Due soon","Active"))</f>
        <v/>
      </c>
    </row>
    <row r="7">
      <c r="A7" s="19" t="inlineStr">
        <is>
          <t>POL-4403</t>
        </is>
      </c>
      <c r="B7" s="19" t="inlineStr">
        <is>
          <t>Salman</t>
        </is>
      </c>
      <c r="C7" s="19" t="inlineStr">
        <is>
          <t>Solapur</t>
        </is>
      </c>
      <c r="D7" s="19" t="inlineStr">
        <is>
          <t>Home</t>
        </is>
      </c>
      <c r="E7" s="20" t="n">
        <v>46072</v>
      </c>
      <c r="F7" s="21" t="n">
        <v>2950000</v>
      </c>
      <c r="G7" s="21" t="n">
        <v>3700</v>
      </c>
      <c r="H7" s="22">
        <f>EDATE(Policies[[#This Row],[Start Date]],12)</f>
        <v/>
      </c>
      <c r="I7" s="23">
        <f>Policies[[#This Row],[Renewal Date]]-ReportDate</f>
        <v/>
      </c>
      <c r="J7" s="24">
        <f>IF(Policies[[#This Row],[Days to Renewal]]&lt;0,"Lapsed",IF(Policies[[#This Row],[Days to Renewal]]&lt;=RenewalWindow,"Due soon","Active"))</f>
        <v/>
      </c>
    </row>
    <row r="8">
      <c r="A8" s="19" t="inlineStr">
        <is>
          <t>POL-4404</t>
        </is>
      </c>
      <c r="B8" s="19" t="inlineStr">
        <is>
          <t>Shahrukh</t>
        </is>
      </c>
      <c r="C8" s="19" t="inlineStr">
        <is>
          <t>Nagpur</t>
        </is>
      </c>
      <c r="D8" s="19" t="inlineStr">
        <is>
          <t>Travel</t>
        </is>
      </c>
      <c r="E8" s="20" t="n">
        <v>45990</v>
      </c>
      <c r="F8" s="21" t="n">
        <v>1950000</v>
      </c>
      <c r="G8" s="21" t="n">
        <v>5200</v>
      </c>
      <c r="H8" s="22">
        <f>EDATE(Policies[[#This Row],[Start Date]],12)</f>
        <v/>
      </c>
      <c r="I8" s="23">
        <f>Policies[[#This Row],[Renewal Date]]-ReportDate</f>
        <v/>
      </c>
      <c r="J8" s="24">
        <f>IF(Policies[[#This Row],[Days to Renewal]]&lt;0,"Lapsed",IF(Policies[[#This Row],[Days to Renewal]]&lt;=RenewalWindow,"Due soon","Active"))</f>
        <v/>
      </c>
    </row>
    <row r="9">
      <c r="A9" s="19" t="inlineStr">
        <is>
          <t>POL-4405</t>
        </is>
      </c>
      <c r="B9" s="19" t="inlineStr">
        <is>
          <t>Amir</t>
        </is>
      </c>
      <c r="C9" s="19" t="inlineStr">
        <is>
          <t>Solapur</t>
        </is>
      </c>
      <c r="D9" s="19" t="inlineStr">
        <is>
          <t>Home</t>
        </is>
      </c>
      <c r="E9" s="20" t="n">
        <v>46274</v>
      </c>
      <c r="F9" s="21" t="n">
        <v>4400000</v>
      </c>
      <c r="G9" s="21" t="n">
        <v>4800</v>
      </c>
      <c r="H9" s="22">
        <f>EDATE(Policies[[#This Row],[Start Date]],12)</f>
        <v/>
      </c>
      <c r="I9" s="23">
        <f>Policies[[#This Row],[Renewal Date]]-ReportDate</f>
        <v/>
      </c>
      <c r="J9" s="24">
        <f>IF(Policies[[#This Row],[Days to Renewal]]&lt;0,"Lapsed",IF(Policies[[#This Row],[Days to Renewal]]&lt;=RenewalWindow,"Due soon","Active"))</f>
        <v/>
      </c>
    </row>
    <row r="10">
      <c r="A10" s="19" t="inlineStr">
        <is>
          <t>POL-4406</t>
        </is>
      </c>
      <c r="B10" s="19" t="inlineStr">
        <is>
          <t>Salman</t>
        </is>
      </c>
      <c r="C10" s="19" t="inlineStr">
        <is>
          <t>Sambhaji Nagar</t>
        </is>
      </c>
      <c r="D10" s="19" t="inlineStr">
        <is>
          <t>Term Life</t>
        </is>
      </c>
      <c r="E10" s="20" t="n">
        <v>46064</v>
      </c>
      <c r="F10" s="21" t="n">
        <v>17400000</v>
      </c>
      <c r="G10" s="21" t="n">
        <v>20400</v>
      </c>
      <c r="H10" s="22">
        <f>EDATE(Policies[[#This Row],[Start Date]],12)</f>
        <v/>
      </c>
      <c r="I10" s="23">
        <f>Policies[[#This Row],[Renewal Date]]-ReportDate</f>
        <v/>
      </c>
      <c r="J10" s="24">
        <f>IF(Policies[[#This Row],[Days to Renewal]]&lt;0,"Lapsed",IF(Policies[[#This Row],[Days to Renewal]]&lt;=RenewalWindow,"Due soon","Active"))</f>
        <v/>
      </c>
    </row>
    <row r="11">
      <c r="A11" s="19" t="inlineStr">
        <is>
          <t>POL-4407</t>
        </is>
      </c>
      <c r="B11" s="19" t="inlineStr">
        <is>
          <t>Raja</t>
        </is>
      </c>
      <c r="C11" s="19" t="inlineStr">
        <is>
          <t>Nagpur</t>
        </is>
      </c>
      <c r="D11" s="19" t="inlineStr">
        <is>
          <t>Motor</t>
        </is>
      </c>
      <c r="E11" s="20" t="n">
        <v>45992</v>
      </c>
      <c r="F11" s="21" t="n">
        <v>1150000</v>
      </c>
      <c r="G11" s="21" t="n">
        <v>36500</v>
      </c>
      <c r="H11" s="22">
        <f>EDATE(Policies[[#This Row],[Start Date]],12)</f>
        <v/>
      </c>
      <c r="I11" s="23">
        <f>Policies[[#This Row],[Renewal Date]]-ReportDate</f>
        <v/>
      </c>
      <c r="J11" s="24">
        <f>IF(Policies[[#This Row],[Days to Renewal]]&lt;0,"Lapsed",IF(Policies[[#This Row],[Days to Renewal]]&lt;=RenewalWindow,"Due soon","Active"))</f>
        <v/>
      </c>
    </row>
    <row r="12">
      <c r="A12" s="19" t="inlineStr">
        <is>
          <t>POL-4408</t>
        </is>
      </c>
      <c r="B12" s="19" t="inlineStr">
        <is>
          <t>Zoya</t>
        </is>
      </c>
      <c r="C12" s="19" t="inlineStr">
        <is>
          <t>Sambhaji Nagar</t>
        </is>
      </c>
      <c r="D12" s="19" t="inlineStr">
        <is>
          <t>Travel</t>
        </is>
      </c>
      <c r="E12" s="20" t="n">
        <v>46020</v>
      </c>
      <c r="F12" s="21" t="n">
        <v>1050000</v>
      </c>
      <c r="G12" s="21" t="n">
        <v>2400</v>
      </c>
      <c r="H12" s="22">
        <f>EDATE(Policies[[#This Row],[Start Date]],12)</f>
        <v/>
      </c>
      <c r="I12" s="23">
        <f>Policies[[#This Row],[Renewal Date]]-ReportDate</f>
        <v/>
      </c>
      <c r="J12" s="24">
        <f>IF(Policies[[#This Row],[Days to Renewal]]&lt;0,"Lapsed",IF(Policies[[#This Row],[Days to Renewal]]&lt;=RenewalWindow,"Due soon","Active"))</f>
        <v/>
      </c>
    </row>
    <row r="13">
      <c r="A13" s="19" t="inlineStr">
        <is>
          <t>POL-4409</t>
        </is>
      </c>
      <c r="B13" s="19" t="inlineStr">
        <is>
          <t>Salman</t>
        </is>
      </c>
      <c r="C13" s="19" t="inlineStr">
        <is>
          <t>Sambhaji Nagar</t>
        </is>
      </c>
      <c r="D13" s="19" t="inlineStr">
        <is>
          <t>Health</t>
        </is>
      </c>
      <c r="E13" s="20" t="n">
        <v>45908</v>
      </c>
      <c r="F13" s="21" t="n">
        <v>850000</v>
      </c>
      <c r="G13" s="21" t="n">
        <v>28100</v>
      </c>
      <c r="H13" s="22">
        <f>EDATE(Policies[[#This Row],[Start Date]],12)</f>
        <v/>
      </c>
      <c r="I13" s="23">
        <f>Policies[[#This Row],[Renewal Date]]-ReportDate</f>
        <v/>
      </c>
      <c r="J13" s="24">
        <f>IF(Policies[[#This Row],[Days to Renewal]]&lt;0,"Lapsed",IF(Policies[[#This Row],[Days to Renewal]]&lt;=RenewalWindow,"Due soon","Active"))</f>
        <v/>
      </c>
    </row>
    <row r="14">
      <c r="A14" s="19" t="inlineStr">
        <is>
          <t>POL-4410</t>
        </is>
      </c>
      <c r="B14" s="19" t="inlineStr">
        <is>
          <t>Shahrukh</t>
        </is>
      </c>
      <c r="C14" s="19" t="inlineStr">
        <is>
          <t>Sambhaji Nagar</t>
        </is>
      </c>
      <c r="D14" s="19" t="inlineStr">
        <is>
          <t>Health</t>
        </is>
      </c>
      <c r="E14" s="20" t="n">
        <v>45992</v>
      </c>
      <c r="F14" s="21" t="n">
        <v>600000</v>
      </c>
      <c r="G14" s="21" t="n">
        <v>16000</v>
      </c>
      <c r="H14" s="22">
        <f>EDATE(Policies[[#This Row],[Start Date]],12)</f>
        <v/>
      </c>
      <c r="I14" s="23">
        <f>Policies[[#This Row],[Renewal Date]]-ReportDate</f>
        <v/>
      </c>
      <c r="J14" s="24">
        <f>IF(Policies[[#This Row],[Days to Renewal]]&lt;0,"Lapsed",IF(Policies[[#This Row],[Days to Renewal]]&lt;=RenewalWindow,"Due soon","Active"))</f>
        <v/>
      </c>
    </row>
    <row r="15">
      <c r="A15" s="19" t="inlineStr">
        <is>
          <t>POL-4411</t>
        </is>
      </c>
      <c r="B15" s="19" t="inlineStr">
        <is>
          <t>Shahrukh</t>
        </is>
      </c>
      <c r="C15" s="19" t="inlineStr">
        <is>
          <t>Sambhaji Nagar</t>
        </is>
      </c>
      <c r="D15" s="19" t="inlineStr">
        <is>
          <t>Term Life</t>
        </is>
      </c>
      <c r="E15" s="20" t="n">
        <v>46012</v>
      </c>
      <c r="F15" s="21" t="n">
        <v>16950000</v>
      </c>
      <c r="G15" s="21" t="n">
        <v>14700</v>
      </c>
      <c r="H15" s="22">
        <f>EDATE(Policies[[#This Row],[Start Date]],12)</f>
        <v/>
      </c>
      <c r="I15" s="23">
        <f>Policies[[#This Row],[Renewal Date]]-ReportDate</f>
        <v/>
      </c>
      <c r="J15" s="24">
        <f>IF(Policies[[#This Row],[Days to Renewal]]&lt;0,"Lapsed",IF(Policies[[#This Row],[Days to Renewal]]&lt;=RenewalWindow,"Due soon","Active"))</f>
        <v/>
      </c>
    </row>
    <row r="16">
      <c r="A16" s="19" t="inlineStr">
        <is>
          <t>POL-4412</t>
        </is>
      </c>
      <c r="B16" s="19" t="inlineStr">
        <is>
          <t>Salman</t>
        </is>
      </c>
      <c r="C16" s="19" t="inlineStr">
        <is>
          <t>Pune</t>
        </is>
      </c>
      <c r="D16" s="19" t="inlineStr">
        <is>
          <t>Term Life</t>
        </is>
      </c>
      <c r="E16" s="20" t="n">
        <v>46150</v>
      </c>
      <c r="F16" s="21" t="n">
        <v>15350000</v>
      </c>
      <c r="G16" s="21" t="n">
        <v>14700</v>
      </c>
      <c r="H16" s="22">
        <f>EDATE(Policies[[#This Row],[Start Date]],12)</f>
        <v/>
      </c>
      <c r="I16" s="23">
        <f>Policies[[#This Row],[Renewal Date]]-ReportDate</f>
        <v/>
      </c>
      <c r="J16" s="24">
        <f>IF(Policies[[#This Row],[Days to Renewal]]&lt;0,"Lapsed",IF(Policies[[#This Row],[Days to Renewal]]&lt;=RenewalWindow,"Due soon","Active"))</f>
        <v/>
      </c>
    </row>
    <row r="17">
      <c r="A17" s="19" t="inlineStr">
        <is>
          <t>POL-4413</t>
        </is>
      </c>
      <c r="B17" s="19" t="inlineStr">
        <is>
          <t>Amir</t>
        </is>
      </c>
      <c r="C17" s="19" t="inlineStr">
        <is>
          <t>Pune</t>
        </is>
      </c>
      <c r="D17" s="19" t="inlineStr">
        <is>
          <t>Home</t>
        </is>
      </c>
      <c r="E17" s="20" t="n">
        <v>46102</v>
      </c>
      <c r="F17" s="21" t="n">
        <v>1800000</v>
      </c>
      <c r="G17" s="21" t="n">
        <v>2100</v>
      </c>
      <c r="H17" s="22">
        <f>EDATE(Policies[[#This Row],[Start Date]],12)</f>
        <v/>
      </c>
      <c r="I17" s="23">
        <f>Policies[[#This Row],[Renewal Date]]-ReportDate</f>
        <v/>
      </c>
      <c r="J17" s="24">
        <f>IF(Policies[[#This Row],[Days to Renewal]]&lt;0,"Lapsed",IF(Policies[[#This Row],[Days to Renewal]]&lt;=RenewalWindow,"Due soon","Active"))</f>
        <v/>
      </c>
    </row>
    <row r="18">
      <c r="A18" s="19" t="inlineStr">
        <is>
          <t>POL-4414</t>
        </is>
      </c>
      <c r="B18" s="19" t="inlineStr">
        <is>
          <t>Raja</t>
        </is>
      </c>
      <c r="C18" s="19" t="inlineStr">
        <is>
          <t>Sambhaji Nagar</t>
        </is>
      </c>
      <c r="D18" s="19" t="inlineStr">
        <is>
          <t>Health</t>
        </is>
      </c>
      <c r="E18" s="20" t="n">
        <v>46222</v>
      </c>
      <c r="F18" s="21" t="n">
        <v>600000</v>
      </c>
      <c r="G18" s="21" t="n">
        <v>23800</v>
      </c>
      <c r="H18" s="22">
        <f>EDATE(Policies[[#This Row],[Start Date]],12)</f>
        <v/>
      </c>
      <c r="I18" s="23">
        <f>Policies[[#This Row],[Renewal Date]]-ReportDate</f>
        <v/>
      </c>
      <c r="J18" s="24">
        <f>IF(Policies[[#This Row],[Days to Renewal]]&lt;0,"Lapsed",IF(Policies[[#This Row],[Days to Renewal]]&lt;=RenewalWindow,"Due soon","Active"))</f>
        <v/>
      </c>
    </row>
    <row r="19">
      <c r="A19" s="19" t="inlineStr">
        <is>
          <t>POL-4415</t>
        </is>
      </c>
      <c r="B19" s="19" t="inlineStr">
        <is>
          <t>Raja</t>
        </is>
      </c>
      <c r="C19" s="19" t="inlineStr">
        <is>
          <t>Solapur</t>
        </is>
      </c>
      <c r="D19" s="19" t="inlineStr">
        <is>
          <t>Health</t>
        </is>
      </c>
      <c r="E19" s="20" t="n">
        <v>46270</v>
      </c>
      <c r="F19" s="21" t="n">
        <v>700000</v>
      </c>
      <c r="G19" s="21" t="n">
        <v>21400</v>
      </c>
      <c r="H19" s="22">
        <f>EDATE(Policies[[#This Row],[Start Date]],12)</f>
        <v/>
      </c>
      <c r="I19" s="23">
        <f>Policies[[#This Row],[Renewal Date]]-ReportDate</f>
        <v/>
      </c>
      <c r="J19" s="24">
        <f>IF(Policies[[#This Row],[Days to Renewal]]&lt;0,"Lapsed",IF(Policies[[#This Row],[Days to Renewal]]&lt;=RenewalWindow,"Due soon","Active"))</f>
        <v/>
      </c>
    </row>
    <row r="20">
      <c r="A20" s="19" t="inlineStr">
        <is>
          <t>POL-4416</t>
        </is>
      </c>
      <c r="B20" s="19" t="inlineStr">
        <is>
          <t>Ravina</t>
        </is>
      </c>
      <c r="C20" s="19" t="inlineStr">
        <is>
          <t>Sambhaji Nagar</t>
        </is>
      </c>
      <c r="D20" s="19" t="inlineStr">
        <is>
          <t>Motor</t>
        </is>
      </c>
      <c r="E20" s="20" t="n">
        <v>46131</v>
      </c>
      <c r="F20" s="21" t="n">
        <v>1200000</v>
      </c>
      <c r="G20" s="21" t="n">
        <v>25400</v>
      </c>
      <c r="H20" s="22">
        <f>EDATE(Policies[[#This Row],[Start Date]],12)</f>
        <v/>
      </c>
      <c r="I20" s="23">
        <f>Policies[[#This Row],[Renewal Date]]-ReportDate</f>
        <v/>
      </c>
      <c r="J20" s="24">
        <f>IF(Policies[[#This Row],[Days to Renewal]]&lt;0,"Lapsed",IF(Policies[[#This Row],[Days to Renewal]]&lt;=RenewalWindow,"Due soon","Active"))</f>
        <v/>
      </c>
    </row>
    <row r="21">
      <c r="A21" s="19" t="inlineStr">
        <is>
          <t>POL-4417</t>
        </is>
      </c>
      <c r="B21" s="19" t="inlineStr">
        <is>
          <t>Amir</t>
        </is>
      </c>
      <c r="C21" s="19" t="inlineStr">
        <is>
          <t>Pune</t>
        </is>
      </c>
      <c r="D21" s="19" t="inlineStr">
        <is>
          <t>Health</t>
        </is>
      </c>
      <c r="E21" s="20" t="n">
        <v>46212</v>
      </c>
      <c r="F21" s="21" t="n">
        <v>500000</v>
      </c>
      <c r="G21" s="21" t="n">
        <v>12700</v>
      </c>
      <c r="H21" s="22">
        <f>EDATE(Policies[[#This Row],[Start Date]],12)</f>
        <v/>
      </c>
      <c r="I21" s="23">
        <f>Policies[[#This Row],[Renewal Date]]-ReportDate</f>
        <v/>
      </c>
      <c r="J21" s="24">
        <f>IF(Policies[[#This Row],[Days to Renewal]]&lt;0,"Lapsed",IF(Policies[[#This Row],[Days to Renewal]]&lt;=RenewalWindow,"Due soon","Active"))</f>
        <v/>
      </c>
    </row>
    <row r="22">
      <c r="A22" s="19" t="inlineStr">
        <is>
          <t>POL-4418</t>
        </is>
      </c>
      <c r="B22" s="19" t="inlineStr">
        <is>
          <t>Raja</t>
        </is>
      </c>
      <c r="C22" s="19" t="inlineStr">
        <is>
          <t>Solapur</t>
        </is>
      </c>
      <c r="D22" s="19" t="inlineStr">
        <is>
          <t>Home</t>
        </is>
      </c>
      <c r="E22" s="20" t="n">
        <v>46035</v>
      </c>
      <c r="F22" s="21" t="n">
        <v>2000000</v>
      </c>
      <c r="G22" s="21" t="n">
        <v>2800</v>
      </c>
      <c r="H22" s="22">
        <f>EDATE(Policies[[#This Row],[Start Date]],12)</f>
        <v/>
      </c>
      <c r="I22" s="23">
        <f>Policies[[#This Row],[Renewal Date]]-ReportDate</f>
        <v/>
      </c>
      <c r="J22" s="24">
        <f>IF(Policies[[#This Row],[Days to Renewal]]&lt;0,"Lapsed",IF(Policies[[#This Row],[Days to Renewal]]&lt;=RenewalWindow,"Due soon","Active"))</f>
        <v/>
      </c>
    </row>
    <row r="23">
      <c r="A23" s="19" t="inlineStr">
        <is>
          <t>POL-4419</t>
        </is>
      </c>
      <c r="B23" s="19" t="inlineStr">
        <is>
          <t>Zoya</t>
        </is>
      </c>
      <c r="C23" s="19" t="inlineStr">
        <is>
          <t>Nashik</t>
        </is>
      </c>
      <c r="D23" s="19" t="inlineStr">
        <is>
          <t>Travel</t>
        </is>
      </c>
      <c r="E23" s="20" t="n">
        <v>46149</v>
      </c>
      <c r="F23" s="21" t="n">
        <v>1450000</v>
      </c>
      <c r="G23" s="21" t="n">
        <v>3100</v>
      </c>
      <c r="H23" s="22">
        <f>EDATE(Policies[[#This Row],[Start Date]],12)</f>
        <v/>
      </c>
      <c r="I23" s="23">
        <f>Policies[[#This Row],[Renewal Date]]-ReportDate</f>
        <v/>
      </c>
      <c r="J23" s="24">
        <f>IF(Policies[[#This Row],[Days to Renewal]]&lt;0,"Lapsed",IF(Policies[[#This Row],[Days to Renewal]]&lt;=RenewalWindow,"Due soon","Active"))</f>
        <v/>
      </c>
    </row>
    <row r="24">
      <c r="A24" s="19" t="inlineStr">
        <is>
          <t>POL-4420</t>
        </is>
      </c>
      <c r="B24" s="19" t="inlineStr">
        <is>
          <t>Amir</t>
        </is>
      </c>
      <c r="C24" s="19" t="inlineStr">
        <is>
          <t>Pune</t>
        </is>
      </c>
      <c r="D24" s="19" t="inlineStr">
        <is>
          <t>Motor</t>
        </is>
      </c>
      <c r="E24" s="20" t="n">
        <v>45987</v>
      </c>
      <c r="F24" s="21" t="n">
        <v>550000</v>
      </c>
      <c r="G24" s="21" t="n">
        <v>14300</v>
      </c>
      <c r="H24" s="22">
        <f>EDATE(Policies[[#This Row],[Start Date]],12)</f>
        <v/>
      </c>
      <c r="I24" s="23">
        <f>Policies[[#This Row],[Renewal Date]]-ReportDate</f>
        <v/>
      </c>
      <c r="J24" s="24">
        <f>IF(Policies[[#This Row],[Days to Renewal]]&lt;0,"Lapsed",IF(Policies[[#This Row],[Days to Renewal]]&lt;=RenewalWindow,"Due soon","Active"))</f>
        <v/>
      </c>
    </row>
    <row r="25">
      <c r="A25" s="19" t="inlineStr">
        <is>
          <t>POL-4421</t>
        </is>
      </c>
      <c r="B25" s="19" t="inlineStr">
        <is>
          <t>Amir</t>
        </is>
      </c>
      <c r="C25" s="19" t="inlineStr">
        <is>
          <t>Kolhapur</t>
        </is>
      </c>
      <c r="D25" s="19" t="inlineStr">
        <is>
          <t>Motor</t>
        </is>
      </c>
      <c r="E25" s="20" t="n">
        <v>46042</v>
      </c>
      <c r="F25" s="21" t="n">
        <v>650000</v>
      </c>
      <c r="G25" s="21" t="n">
        <v>13900</v>
      </c>
      <c r="H25" s="22">
        <f>EDATE(Policies[[#This Row],[Start Date]],12)</f>
        <v/>
      </c>
      <c r="I25" s="23">
        <f>Policies[[#This Row],[Renewal Date]]-ReportDate</f>
        <v/>
      </c>
      <c r="J25" s="24">
        <f>IF(Policies[[#This Row],[Days to Renewal]]&lt;0,"Lapsed",IF(Policies[[#This Row],[Days to Renewal]]&lt;=RenewalWindow,"Due soon","Active"))</f>
        <v/>
      </c>
    </row>
    <row r="26">
      <c r="A26" s="19" t="inlineStr">
        <is>
          <t>POL-4422</t>
        </is>
      </c>
      <c r="B26" s="19" t="inlineStr">
        <is>
          <t>Amir</t>
        </is>
      </c>
      <c r="C26" s="19" t="inlineStr">
        <is>
          <t>Solapur</t>
        </is>
      </c>
      <c r="D26" s="19" t="inlineStr">
        <is>
          <t>Travel</t>
        </is>
      </c>
      <c r="E26" s="20" t="n">
        <v>46091</v>
      </c>
      <c r="F26" s="21" t="n">
        <v>1850000</v>
      </c>
      <c r="G26" s="21" t="n">
        <v>4100</v>
      </c>
      <c r="H26" s="22">
        <f>EDATE(Policies[[#This Row],[Start Date]],12)</f>
        <v/>
      </c>
      <c r="I26" s="23">
        <f>Policies[[#This Row],[Renewal Date]]-ReportDate</f>
        <v/>
      </c>
      <c r="J26" s="24">
        <f>IF(Policies[[#This Row],[Days to Renewal]]&lt;0,"Lapsed",IF(Policies[[#This Row],[Days to Renewal]]&lt;=RenewalWindow,"Due soon","Active"))</f>
        <v/>
      </c>
    </row>
    <row r="27">
      <c r="A27" s="19" t="inlineStr">
        <is>
          <t>POL-4423</t>
        </is>
      </c>
      <c r="B27" s="19" t="inlineStr">
        <is>
          <t>Shahrukh</t>
        </is>
      </c>
      <c r="C27" s="19" t="inlineStr">
        <is>
          <t>Sambhaji Nagar</t>
        </is>
      </c>
      <c r="D27" s="19" t="inlineStr">
        <is>
          <t>Motor</t>
        </is>
      </c>
      <c r="E27" s="20" t="n">
        <v>46044</v>
      </c>
      <c r="F27" s="21" t="n">
        <v>800000</v>
      </c>
      <c r="G27" s="21" t="n">
        <v>21200</v>
      </c>
      <c r="H27" s="22">
        <f>EDATE(Policies[[#This Row],[Start Date]],12)</f>
        <v/>
      </c>
      <c r="I27" s="23">
        <f>Policies[[#This Row],[Renewal Date]]-ReportDate</f>
        <v/>
      </c>
      <c r="J27" s="24">
        <f>IF(Policies[[#This Row],[Days to Renewal]]&lt;0,"Lapsed",IF(Policies[[#This Row],[Days to Renewal]]&lt;=RenewalWindow,"Due soon","Active"))</f>
        <v/>
      </c>
    </row>
    <row r="28">
      <c r="A28" s="19" t="inlineStr">
        <is>
          <t>POL-4424</t>
        </is>
      </c>
      <c r="B28" s="19" t="inlineStr">
        <is>
          <t>Raja</t>
        </is>
      </c>
      <c r="C28" s="19" t="inlineStr">
        <is>
          <t>Nagpur</t>
        </is>
      </c>
      <c r="D28" s="19" t="inlineStr">
        <is>
          <t>Home</t>
        </is>
      </c>
      <c r="E28" s="20" t="n">
        <v>46197</v>
      </c>
      <c r="F28" s="21" t="n">
        <v>2950000</v>
      </c>
      <c r="G28" s="21" t="n">
        <v>3100</v>
      </c>
      <c r="H28" s="22">
        <f>EDATE(Policies[[#This Row],[Start Date]],12)</f>
        <v/>
      </c>
      <c r="I28" s="23">
        <f>Policies[[#This Row],[Renewal Date]]-ReportDate</f>
        <v/>
      </c>
      <c r="J28" s="24">
        <f>IF(Policies[[#This Row],[Days to Renewal]]&lt;0,"Lapsed",IF(Policies[[#This Row],[Days to Renewal]]&lt;=RenewalWindow,"Due soon","Active"))</f>
        <v/>
      </c>
    </row>
    <row r="29">
      <c r="A29" s="19" t="inlineStr">
        <is>
          <t>POL-4425</t>
        </is>
      </c>
      <c r="B29" s="19" t="inlineStr">
        <is>
          <t>Shahrukh</t>
        </is>
      </c>
      <c r="C29" s="19" t="inlineStr">
        <is>
          <t>Pune</t>
        </is>
      </c>
      <c r="D29" s="19" t="inlineStr">
        <is>
          <t>Health</t>
        </is>
      </c>
      <c r="E29" s="20" t="n">
        <v>45969</v>
      </c>
      <c r="F29" s="21" t="n">
        <v>850000</v>
      </c>
      <c r="G29" s="21" t="n">
        <v>32300</v>
      </c>
      <c r="H29" s="22">
        <f>EDATE(Policies[[#This Row],[Start Date]],12)</f>
        <v/>
      </c>
      <c r="I29" s="23">
        <f>Policies[[#This Row],[Renewal Date]]-ReportDate</f>
        <v/>
      </c>
      <c r="J29" s="24">
        <f>IF(Policies[[#This Row],[Days to Renewal]]&lt;0,"Lapsed",IF(Policies[[#This Row],[Days to Renewal]]&lt;=RenewalWindow,"Due soon","Active"))</f>
        <v/>
      </c>
    </row>
    <row r="30">
      <c r="A30" s="19" t="inlineStr">
        <is>
          <t>POL-4426</t>
        </is>
      </c>
      <c r="B30" s="19" t="inlineStr">
        <is>
          <t>Zoya</t>
        </is>
      </c>
      <c r="C30" s="19" t="inlineStr">
        <is>
          <t>Solapur</t>
        </is>
      </c>
      <c r="D30" s="19" t="inlineStr">
        <is>
          <t>Health</t>
        </is>
      </c>
      <c r="E30" s="20" t="n">
        <v>46159</v>
      </c>
      <c r="F30" s="21" t="n">
        <v>650000</v>
      </c>
      <c r="G30" s="21" t="n">
        <v>17500</v>
      </c>
      <c r="H30" s="22">
        <f>EDATE(Policies[[#This Row],[Start Date]],12)</f>
        <v/>
      </c>
      <c r="I30" s="23">
        <f>Policies[[#This Row],[Renewal Date]]-ReportDate</f>
        <v/>
      </c>
      <c r="J30" s="24">
        <f>IF(Policies[[#This Row],[Days to Renewal]]&lt;0,"Lapsed",IF(Policies[[#This Row],[Days to Renewal]]&lt;=RenewalWindow,"Due soon","Active"))</f>
        <v/>
      </c>
    </row>
    <row r="31">
      <c r="A31" s="19" t="inlineStr">
        <is>
          <t>POL-4427</t>
        </is>
      </c>
      <c r="B31" s="19" t="inlineStr">
        <is>
          <t>Ravina</t>
        </is>
      </c>
      <c r="C31" s="19" t="inlineStr">
        <is>
          <t>Pune</t>
        </is>
      </c>
      <c r="D31" s="19" t="inlineStr">
        <is>
          <t>Health</t>
        </is>
      </c>
      <c r="E31" s="20" t="n">
        <v>45928</v>
      </c>
      <c r="F31" s="21" t="n">
        <v>900000</v>
      </c>
      <c r="G31" s="21" t="n">
        <v>29100</v>
      </c>
      <c r="H31" s="22">
        <f>EDATE(Policies[[#This Row],[Start Date]],12)</f>
        <v/>
      </c>
      <c r="I31" s="23">
        <f>Policies[[#This Row],[Renewal Date]]-ReportDate</f>
        <v/>
      </c>
      <c r="J31" s="24">
        <f>IF(Policies[[#This Row],[Days to Renewal]]&lt;0,"Lapsed",IF(Policies[[#This Row],[Days to Renewal]]&lt;=RenewalWindow,"Due soon","Active"))</f>
        <v/>
      </c>
    </row>
    <row r="32">
      <c r="A32" s="19" t="inlineStr">
        <is>
          <t>POL-4428</t>
        </is>
      </c>
      <c r="B32" s="19" t="inlineStr">
        <is>
          <t>Salman</t>
        </is>
      </c>
      <c r="C32" s="19" t="inlineStr">
        <is>
          <t>Nagpur</t>
        </is>
      </c>
      <c r="D32" s="19" t="inlineStr">
        <is>
          <t>Home</t>
        </is>
      </c>
      <c r="E32" s="20" t="n">
        <v>46175</v>
      </c>
      <c r="F32" s="21" t="n">
        <v>4700000</v>
      </c>
      <c r="G32" s="21" t="n">
        <v>4700</v>
      </c>
      <c r="H32" s="22">
        <f>EDATE(Policies[[#This Row],[Start Date]],12)</f>
        <v/>
      </c>
      <c r="I32" s="23">
        <f>Policies[[#This Row],[Renewal Date]]-ReportDate</f>
        <v/>
      </c>
      <c r="J32" s="24">
        <f>IF(Policies[[#This Row],[Days to Renewal]]&lt;0,"Lapsed",IF(Policies[[#This Row],[Days to Renewal]]&lt;=RenewalWindow,"Due soon","Active"))</f>
        <v/>
      </c>
    </row>
    <row r="33">
      <c r="A33" s="19" t="inlineStr">
        <is>
          <t>POL-4429</t>
        </is>
      </c>
      <c r="B33" s="19" t="inlineStr">
        <is>
          <t>Salman</t>
        </is>
      </c>
      <c r="C33" s="19" t="inlineStr">
        <is>
          <t>Solapur</t>
        </is>
      </c>
      <c r="D33" s="19" t="inlineStr">
        <is>
          <t>Home</t>
        </is>
      </c>
      <c r="E33" s="20" t="n">
        <v>46188</v>
      </c>
      <c r="F33" s="21" t="n">
        <v>3900000</v>
      </c>
      <c r="G33" s="21" t="n">
        <v>5400</v>
      </c>
      <c r="H33" s="22">
        <f>EDATE(Policies[[#This Row],[Start Date]],12)</f>
        <v/>
      </c>
      <c r="I33" s="23">
        <f>Policies[[#This Row],[Renewal Date]]-ReportDate</f>
        <v/>
      </c>
      <c r="J33" s="24">
        <f>IF(Policies[[#This Row],[Days to Renewal]]&lt;0,"Lapsed",IF(Policies[[#This Row],[Days to Renewal]]&lt;=RenewalWindow,"Due soon","Active"))</f>
        <v/>
      </c>
    </row>
    <row r="34">
      <c r="A34" s="19" t="inlineStr">
        <is>
          <t>POL-4430</t>
        </is>
      </c>
      <c r="B34" s="19" t="inlineStr">
        <is>
          <t>Ravina</t>
        </is>
      </c>
      <c r="C34" s="19" t="inlineStr">
        <is>
          <t>Nagpur</t>
        </is>
      </c>
      <c r="D34" s="19" t="inlineStr">
        <is>
          <t>Health</t>
        </is>
      </c>
      <c r="E34" s="20" t="n">
        <v>45971</v>
      </c>
      <c r="F34" s="21" t="n">
        <v>850000</v>
      </c>
      <c r="G34" s="21" t="n">
        <v>29300</v>
      </c>
      <c r="H34" s="22">
        <f>EDATE(Policies[[#This Row],[Start Date]],12)</f>
        <v/>
      </c>
      <c r="I34" s="23">
        <f>Policies[[#This Row],[Renewal Date]]-ReportDate</f>
        <v/>
      </c>
      <c r="J34" s="24">
        <f>IF(Policies[[#This Row],[Days to Renewal]]&lt;0,"Lapsed",IF(Policies[[#This Row],[Days to Renewal]]&lt;=RenewalWindow,"Due soon","Active"))</f>
        <v/>
      </c>
    </row>
    <row r="35">
      <c r="A35" s="19" t="inlineStr">
        <is>
          <t>POL-4431</t>
        </is>
      </c>
      <c r="B35" s="19" t="inlineStr">
        <is>
          <t>Raja</t>
        </is>
      </c>
      <c r="C35" s="19" t="inlineStr">
        <is>
          <t>Kolhapur</t>
        </is>
      </c>
      <c r="D35" s="19" t="inlineStr">
        <is>
          <t>Term Life</t>
        </is>
      </c>
      <c r="E35" s="20" t="n">
        <v>45992</v>
      </c>
      <c r="F35" s="21" t="n">
        <v>8050000</v>
      </c>
      <c r="G35" s="21" t="n">
        <v>7700</v>
      </c>
      <c r="H35" s="22">
        <f>EDATE(Policies[[#This Row],[Start Date]],12)</f>
        <v/>
      </c>
      <c r="I35" s="23">
        <f>Policies[[#This Row],[Renewal Date]]-ReportDate</f>
        <v/>
      </c>
      <c r="J35" s="24">
        <f>IF(Policies[[#This Row],[Days to Renewal]]&lt;0,"Lapsed",IF(Policies[[#This Row],[Days to Renewal]]&lt;=RenewalWindow,"Due soon","Active"))</f>
        <v/>
      </c>
    </row>
    <row r="36">
      <c r="A36" s="19" t="inlineStr">
        <is>
          <t>POL-4432</t>
        </is>
      </c>
      <c r="B36" s="19" t="inlineStr">
        <is>
          <t>Shahrukh</t>
        </is>
      </c>
      <c r="C36" s="19" t="inlineStr">
        <is>
          <t>Solapur</t>
        </is>
      </c>
      <c r="D36" s="19" t="inlineStr">
        <is>
          <t>Travel</t>
        </is>
      </c>
      <c r="E36" s="20" t="n">
        <v>46161</v>
      </c>
      <c r="F36" s="21" t="n">
        <v>1350000</v>
      </c>
      <c r="G36" s="21" t="n">
        <v>5100</v>
      </c>
      <c r="H36" s="22">
        <f>EDATE(Policies[[#This Row],[Start Date]],12)</f>
        <v/>
      </c>
      <c r="I36" s="23">
        <f>Policies[[#This Row],[Renewal Date]]-ReportDate</f>
        <v/>
      </c>
      <c r="J36" s="24">
        <f>IF(Policies[[#This Row],[Days to Renewal]]&lt;0,"Lapsed",IF(Policies[[#This Row],[Days to Renewal]]&lt;=RenewalWindow,"Due soon","Active"))</f>
        <v/>
      </c>
    </row>
    <row r="37">
      <c r="A37" s="19" t="inlineStr">
        <is>
          <t>POL-4433</t>
        </is>
      </c>
      <c r="B37" s="19" t="inlineStr">
        <is>
          <t>Raja</t>
        </is>
      </c>
      <c r="C37" s="19" t="inlineStr">
        <is>
          <t>Nashik</t>
        </is>
      </c>
      <c r="D37" s="19" t="inlineStr">
        <is>
          <t>Motor</t>
        </is>
      </c>
      <c r="E37" s="20" t="n">
        <v>46280</v>
      </c>
      <c r="F37" s="21" t="n">
        <v>800000</v>
      </c>
      <c r="G37" s="21" t="n">
        <v>25200</v>
      </c>
      <c r="H37" s="22">
        <f>EDATE(Policies[[#This Row],[Start Date]],12)</f>
        <v/>
      </c>
      <c r="I37" s="23">
        <f>Policies[[#This Row],[Renewal Date]]-ReportDate</f>
        <v/>
      </c>
      <c r="J37" s="24">
        <f>IF(Policies[[#This Row],[Days to Renewal]]&lt;0,"Lapsed",IF(Policies[[#This Row],[Days to Renewal]]&lt;=RenewalWindow,"Due soon","Active"))</f>
        <v/>
      </c>
    </row>
    <row r="38">
      <c r="A38" s="19" t="inlineStr">
        <is>
          <t>POL-4434</t>
        </is>
      </c>
      <c r="B38" s="19" t="inlineStr">
        <is>
          <t>Raja</t>
        </is>
      </c>
      <c r="C38" s="19" t="inlineStr">
        <is>
          <t>Kolhapur</t>
        </is>
      </c>
      <c r="D38" s="19" t="inlineStr">
        <is>
          <t>Health</t>
        </is>
      </c>
      <c r="E38" s="20" t="n">
        <v>46086</v>
      </c>
      <c r="F38" s="21" t="n">
        <v>900000</v>
      </c>
      <c r="G38" s="21" t="n">
        <v>23900</v>
      </c>
      <c r="H38" s="22">
        <f>EDATE(Policies[[#This Row],[Start Date]],12)</f>
        <v/>
      </c>
      <c r="I38" s="23">
        <f>Policies[[#This Row],[Renewal Date]]-ReportDate</f>
        <v/>
      </c>
      <c r="J38" s="24">
        <f>IF(Policies[[#This Row],[Days to Renewal]]&lt;0,"Lapsed",IF(Policies[[#This Row],[Days to Renewal]]&lt;=RenewalWindow,"Due soon","Active"))</f>
        <v/>
      </c>
    </row>
    <row r="39">
      <c r="A39" s="19" t="inlineStr">
        <is>
          <t>POL-4435</t>
        </is>
      </c>
      <c r="B39" s="19" t="inlineStr">
        <is>
          <t>Zoya</t>
        </is>
      </c>
      <c r="C39" s="19" t="inlineStr">
        <is>
          <t>Nashik</t>
        </is>
      </c>
      <c r="D39" s="19" t="inlineStr">
        <is>
          <t>Home</t>
        </is>
      </c>
      <c r="E39" s="20" t="n">
        <v>46009</v>
      </c>
      <c r="F39" s="21" t="n">
        <v>3150000</v>
      </c>
      <c r="G39" s="21" t="n">
        <v>3000</v>
      </c>
      <c r="H39" s="22">
        <f>EDATE(Policies[[#This Row],[Start Date]],12)</f>
        <v/>
      </c>
      <c r="I39" s="23">
        <f>Policies[[#This Row],[Renewal Date]]-ReportDate</f>
        <v/>
      </c>
      <c r="J39" s="24">
        <f>IF(Policies[[#This Row],[Days to Renewal]]&lt;0,"Lapsed",IF(Policies[[#This Row],[Days to Renewal]]&lt;=RenewalWindow,"Due soon","Active"))</f>
        <v/>
      </c>
    </row>
    <row r="40">
      <c r="A40" s="19" t="inlineStr">
        <is>
          <t>POL-4436</t>
        </is>
      </c>
      <c r="B40" s="19" t="inlineStr">
        <is>
          <t>Zoya</t>
        </is>
      </c>
      <c r="C40" s="19" t="inlineStr">
        <is>
          <t>Solapur</t>
        </is>
      </c>
      <c r="D40" s="19" t="inlineStr">
        <is>
          <t>Motor</t>
        </is>
      </c>
      <c r="E40" s="20" t="n">
        <v>46046</v>
      </c>
      <c r="F40" s="21" t="n">
        <v>1050000</v>
      </c>
      <c r="G40" s="21" t="n">
        <v>31200</v>
      </c>
      <c r="H40" s="22">
        <f>EDATE(Policies[[#This Row],[Start Date]],12)</f>
        <v/>
      </c>
      <c r="I40" s="23">
        <f>Policies[[#This Row],[Renewal Date]]-ReportDate</f>
        <v/>
      </c>
      <c r="J40" s="24">
        <f>IF(Policies[[#This Row],[Days to Renewal]]&lt;0,"Lapsed",IF(Policies[[#This Row],[Days to Renewal]]&lt;=RenewalWindow,"Due soon","Active"))</f>
        <v/>
      </c>
    </row>
    <row r="41">
      <c r="A41" s="19" t="inlineStr">
        <is>
          <t>POL-4437</t>
        </is>
      </c>
      <c r="B41" s="19" t="inlineStr">
        <is>
          <t>Shahrukh</t>
        </is>
      </c>
      <c r="C41" s="19" t="inlineStr">
        <is>
          <t>Sambhaji Nagar</t>
        </is>
      </c>
      <c r="D41" s="19" t="inlineStr">
        <is>
          <t>Motor</t>
        </is>
      </c>
      <c r="E41" s="20" t="n">
        <v>46135</v>
      </c>
      <c r="F41" s="21" t="n">
        <v>1100000</v>
      </c>
      <c r="G41" s="21" t="n">
        <v>37400</v>
      </c>
      <c r="H41" s="22">
        <f>EDATE(Policies[[#This Row],[Start Date]],12)</f>
        <v/>
      </c>
      <c r="I41" s="23">
        <f>Policies[[#This Row],[Renewal Date]]-ReportDate</f>
        <v/>
      </c>
      <c r="J41" s="24">
        <f>IF(Policies[[#This Row],[Days to Renewal]]&lt;0,"Lapsed",IF(Policies[[#This Row],[Days to Renewal]]&lt;=RenewalWindow,"Due soon","Active"))</f>
        <v/>
      </c>
    </row>
    <row r="42">
      <c r="A42" s="19" t="inlineStr">
        <is>
          <t>POL-4438</t>
        </is>
      </c>
      <c r="B42" s="19" t="inlineStr">
        <is>
          <t>Shahrukh</t>
        </is>
      </c>
      <c r="C42" s="19" t="inlineStr">
        <is>
          <t>Solapur</t>
        </is>
      </c>
      <c r="D42" s="19" t="inlineStr">
        <is>
          <t>Health</t>
        </is>
      </c>
      <c r="E42" s="20" t="n">
        <v>45947</v>
      </c>
      <c r="F42" s="21" t="n">
        <v>850000</v>
      </c>
      <c r="G42" s="21" t="n">
        <v>28400</v>
      </c>
      <c r="H42" s="22">
        <f>EDATE(Policies[[#This Row],[Start Date]],12)</f>
        <v/>
      </c>
      <c r="I42" s="23">
        <f>Policies[[#This Row],[Renewal Date]]-ReportDate</f>
        <v/>
      </c>
      <c r="J42" s="24">
        <f>IF(Policies[[#This Row],[Days to Renewal]]&lt;0,"Lapsed",IF(Policies[[#This Row],[Days to Renewal]]&lt;=RenewalWindow,"Due soon","Active"))</f>
        <v/>
      </c>
    </row>
    <row r="43">
      <c r="A43" s="19" t="inlineStr">
        <is>
          <t>POL-4439</t>
        </is>
      </c>
      <c r="B43" s="19" t="inlineStr">
        <is>
          <t>Ravina</t>
        </is>
      </c>
      <c r="C43" s="19" t="inlineStr">
        <is>
          <t>Nashik</t>
        </is>
      </c>
      <c r="D43" s="19" t="inlineStr">
        <is>
          <t>Travel</t>
        </is>
      </c>
      <c r="E43" s="20" t="n">
        <v>45976</v>
      </c>
      <c r="F43" s="21" t="n">
        <v>550000</v>
      </c>
      <c r="G43" s="21" t="n">
        <v>1600</v>
      </c>
      <c r="H43" s="22">
        <f>EDATE(Policies[[#This Row],[Start Date]],12)</f>
        <v/>
      </c>
      <c r="I43" s="23">
        <f>Policies[[#This Row],[Renewal Date]]-ReportDate</f>
        <v/>
      </c>
      <c r="J43" s="24">
        <f>IF(Policies[[#This Row],[Days to Renewal]]&lt;0,"Lapsed",IF(Policies[[#This Row],[Days to Renewal]]&lt;=RenewalWindow,"Due soon","Active"))</f>
        <v/>
      </c>
    </row>
    <row r="44">
      <c r="A44" s="19" t="inlineStr">
        <is>
          <t>POL-4440</t>
        </is>
      </c>
      <c r="B44" s="19" t="inlineStr">
        <is>
          <t>Salman</t>
        </is>
      </c>
      <c r="C44" s="19" t="inlineStr">
        <is>
          <t>Kolhapur</t>
        </is>
      </c>
      <c r="D44" s="19" t="inlineStr">
        <is>
          <t>Motor</t>
        </is>
      </c>
      <c r="E44" s="20" t="n">
        <v>46206</v>
      </c>
      <c r="F44" s="21" t="n">
        <v>350000</v>
      </c>
      <c r="G44" s="21" t="n">
        <v>11100</v>
      </c>
      <c r="H44" s="22">
        <f>EDATE(Policies[[#This Row],[Start Date]],12)</f>
        <v/>
      </c>
      <c r="I44" s="23">
        <f>Policies[[#This Row],[Renewal Date]]-ReportDate</f>
        <v/>
      </c>
      <c r="J44" s="24">
        <f>IF(Policies[[#This Row],[Days to Renewal]]&lt;0,"Lapsed",IF(Policies[[#This Row],[Days to Renewal]]&lt;=RenewalWindow,"Due soon","Active"))</f>
        <v/>
      </c>
    </row>
    <row r="45">
      <c r="A45" s="19" t="inlineStr">
        <is>
          <t>POL-4441</t>
        </is>
      </c>
      <c r="B45" s="19" t="inlineStr">
        <is>
          <t>Ravina</t>
        </is>
      </c>
      <c r="C45" s="19" t="inlineStr">
        <is>
          <t>Sambhaji Nagar</t>
        </is>
      </c>
      <c r="D45" s="19" t="inlineStr">
        <is>
          <t>Term Life</t>
        </is>
      </c>
      <c r="E45" s="20" t="n">
        <v>46066</v>
      </c>
      <c r="F45" s="21" t="n">
        <v>8600000</v>
      </c>
      <c r="G45" s="21" t="n">
        <v>10900</v>
      </c>
      <c r="H45" s="22">
        <f>EDATE(Policies[[#This Row],[Start Date]],12)</f>
        <v/>
      </c>
      <c r="I45" s="23">
        <f>Policies[[#This Row],[Renewal Date]]-ReportDate</f>
        <v/>
      </c>
      <c r="J45" s="24">
        <f>IF(Policies[[#This Row],[Days to Renewal]]&lt;0,"Lapsed",IF(Policies[[#This Row],[Days to Renewal]]&lt;=RenewalWindow,"Due soon","Active"))</f>
        <v/>
      </c>
    </row>
    <row r="46">
      <c r="A46" s="19" t="inlineStr">
        <is>
          <t>POL-4442</t>
        </is>
      </c>
      <c r="B46" s="19" t="inlineStr">
        <is>
          <t>Salman</t>
        </is>
      </c>
      <c r="C46" s="19" t="inlineStr">
        <is>
          <t>Solapur</t>
        </is>
      </c>
      <c r="D46" s="19" t="inlineStr">
        <is>
          <t>Health</t>
        </is>
      </c>
      <c r="E46" s="20" t="n">
        <v>46052</v>
      </c>
      <c r="F46" s="21" t="n">
        <v>800000</v>
      </c>
      <c r="G46" s="21" t="n">
        <v>29800</v>
      </c>
      <c r="H46" s="22">
        <f>EDATE(Policies[[#This Row],[Start Date]],12)</f>
        <v/>
      </c>
      <c r="I46" s="23">
        <f>Policies[[#This Row],[Renewal Date]]-ReportDate</f>
        <v/>
      </c>
      <c r="J46" s="24">
        <f>IF(Policies[[#This Row],[Days to Renewal]]&lt;0,"Lapsed",IF(Policies[[#This Row],[Days to Renewal]]&lt;=RenewalWindow,"Due soon","Active"))</f>
        <v/>
      </c>
    </row>
    <row r="47">
      <c r="A47" s="19" t="inlineStr">
        <is>
          <t>POL-4443</t>
        </is>
      </c>
      <c r="B47" s="19" t="inlineStr">
        <is>
          <t>Zoya</t>
        </is>
      </c>
      <c r="C47" s="19" t="inlineStr">
        <is>
          <t>Kolhapur</t>
        </is>
      </c>
      <c r="D47" s="19" t="inlineStr">
        <is>
          <t>Travel</t>
        </is>
      </c>
      <c r="E47" s="20" t="n">
        <v>46213</v>
      </c>
      <c r="F47" s="21" t="n">
        <v>1200000</v>
      </c>
      <c r="G47" s="21" t="n">
        <v>3800</v>
      </c>
      <c r="H47" s="22">
        <f>EDATE(Policies[[#This Row],[Start Date]],12)</f>
        <v/>
      </c>
      <c r="I47" s="23">
        <f>Policies[[#This Row],[Renewal Date]]-ReportDate</f>
        <v/>
      </c>
      <c r="J47" s="24">
        <f>IF(Policies[[#This Row],[Days to Renewal]]&lt;0,"Lapsed",IF(Policies[[#This Row],[Days to Renewal]]&lt;=RenewalWindow,"Due soon","Active"))</f>
        <v/>
      </c>
    </row>
    <row r="48">
      <c r="A48" s="19" t="inlineStr">
        <is>
          <t>POL-4444</t>
        </is>
      </c>
      <c r="B48" s="19" t="inlineStr">
        <is>
          <t>Salman</t>
        </is>
      </c>
      <c r="C48" s="19" t="inlineStr">
        <is>
          <t>Solapur</t>
        </is>
      </c>
      <c r="D48" s="19" t="inlineStr">
        <is>
          <t>Health</t>
        </is>
      </c>
      <c r="E48" s="20" t="n">
        <v>45929</v>
      </c>
      <c r="F48" s="21" t="n">
        <v>500000</v>
      </c>
      <c r="G48" s="21" t="n">
        <v>17000</v>
      </c>
      <c r="H48" s="22">
        <f>EDATE(Policies[[#This Row],[Start Date]],12)</f>
        <v/>
      </c>
      <c r="I48" s="23">
        <f>Policies[[#This Row],[Renewal Date]]-ReportDate</f>
        <v/>
      </c>
      <c r="J48" s="24">
        <f>IF(Policies[[#This Row],[Days to Renewal]]&lt;0,"Lapsed",IF(Policies[[#This Row],[Days to Renewal]]&lt;=RenewalWindow,"Due soon","Active"))</f>
        <v/>
      </c>
    </row>
    <row r="49">
      <c r="A49" s="19" t="inlineStr">
        <is>
          <t>POL-4445</t>
        </is>
      </c>
      <c r="B49" s="19" t="inlineStr">
        <is>
          <t>Amir</t>
        </is>
      </c>
      <c r="C49" s="19" t="inlineStr">
        <is>
          <t>Solapur</t>
        </is>
      </c>
      <c r="D49" s="19" t="inlineStr">
        <is>
          <t>Term Life</t>
        </is>
      </c>
      <c r="E49" s="20" t="n">
        <v>45959</v>
      </c>
      <c r="F49" s="21" t="n">
        <v>9950000</v>
      </c>
      <c r="G49" s="21" t="n">
        <v>10200</v>
      </c>
      <c r="H49" s="22">
        <f>EDATE(Policies[[#This Row],[Start Date]],12)</f>
        <v/>
      </c>
      <c r="I49" s="23">
        <f>Policies[[#This Row],[Renewal Date]]-ReportDate</f>
        <v/>
      </c>
      <c r="J49" s="24">
        <f>IF(Policies[[#This Row],[Days to Renewal]]&lt;0,"Lapsed",IF(Policies[[#This Row],[Days to Renewal]]&lt;=RenewalWindow,"Due soon","Active"))</f>
        <v/>
      </c>
    </row>
    <row r="50">
      <c r="A50" s="19" t="inlineStr">
        <is>
          <t>POL-4446</t>
        </is>
      </c>
      <c r="B50" s="19" t="inlineStr">
        <is>
          <t>Zoya</t>
        </is>
      </c>
      <c r="C50" s="19" t="inlineStr">
        <is>
          <t>Nagpur</t>
        </is>
      </c>
      <c r="D50" s="19" t="inlineStr">
        <is>
          <t>Travel</t>
        </is>
      </c>
      <c r="E50" s="20" t="n">
        <v>46068</v>
      </c>
      <c r="F50" s="21" t="n">
        <v>1750000</v>
      </c>
      <c r="G50" s="21" t="n">
        <v>4200</v>
      </c>
      <c r="H50" s="22">
        <f>EDATE(Policies[[#This Row],[Start Date]],12)</f>
        <v/>
      </c>
      <c r="I50" s="23">
        <f>Policies[[#This Row],[Renewal Date]]-ReportDate</f>
        <v/>
      </c>
      <c r="J50" s="24">
        <f>IF(Policies[[#This Row],[Days to Renewal]]&lt;0,"Lapsed",IF(Policies[[#This Row],[Days to Renewal]]&lt;=RenewalWindow,"Due soon","Active"))</f>
        <v/>
      </c>
    </row>
    <row r="51">
      <c r="A51" s="19" t="inlineStr">
        <is>
          <t>POL-4447</t>
        </is>
      </c>
      <c r="B51" s="19" t="inlineStr">
        <is>
          <t>Ravina</t>
        </is>
      </c>
      <c r="C51" s="19" t="inlineStr">
        <is>
          <t>Nagpur</t>
        </is>
      </c>
      <c r="D51" s="19" t="inlineStr">
        <is>
          <t>Travel</t>
        </is>
      </c>
      <c r="E51" s="20" t="n">
        <v>46151</v>
      </c>
      <c r="F51" s="21" t="n">
        <v>950000</v>
      </c>
      <c r="G51" s="21" t="n">
        <v>2000</v>
      </c>
      <c r="H51" s="22">
        <f>EDATE(Policies[[#This Row],[Start Date]],12)</f>
        <v/>
      </c>
      <c r="I51" s="23">
        <f>Policies[[#This Row],[Renewal Date]]-ReportDate</f>
        <v/>
      </c>
      <c r="J51" s="24">
        <f>IF(Policies[[#This Row],[Days to Renewal]]&lt;0,"Lapsed",IF(Policies[[#This Row],[Days to Renewal]]&lt;=RenewalWindow,"Due soon","Active"))</f>
        <v/>
      </c>
    </row>
    <row r="52">
      <c r="A52" s="19" t="inlineStr">
        <is>
          <t>POL-4448</t>
        </is>
      </c>
      <c r="B52" s="19" t="inlineStr">
        <is>
          <t>Salman</t>
        </is>
      </c>
      <c r="C52" s="19" t="inlineStr">
        <is>
          <t>Nashik</t>
        </is>
      </c>
      <c r="D52" s="19" t="inlineStr">
        <is>
          <t>Health</t>
        </is>
      </c>
      <c r="E52" s="20" t="n">
        <v>45981</v>
      </c>
      <c r="F52" s="21" t="n">
        <v>750000</v>
      </c>
      <c r="G52" s="21" t="n">
        <v>29100</v>
      </c>
      <c r="H52" s="22">
        <f>EDATE(Policies[[#This Row],[Start Date]],12)</f>
        <v/>
      </c>
      <c r="I52" s="23">
        <f>Policies[[#This Row],[Renewal Date]]-ReportDate</f>
        <v/>
      </c>
      <c r="J52" s="24">
        <f>IF(Policies[[#This Row],[Days to Renewal]]&lt;0,"Lapsed",IF(Policies[[#This Row],[Days to Renewal]]&lt;=RenewalWindow,"Due soon","Active"))</f>
        <v/>
      </c>
    </row>
    <row r="53">
      <c r="A53" s="19" t="inlineStr">
        <is>
          <t>POL-4449</t>
        </is>
      </c>
      <c r="B53" s="19" t="inlineStr">
        <is>
          <t>Shahrukh</t>
        </is>
      </c>
      <c r="C53" s="19" t="inlineStr">
        <is>
          <t>Nashik</t>
        </is>
      </c>
      <c r="D53" s="19" t="inlineStr">
        <is>
          <t>Home</t>
        </is>
      </c>
      <c r="E53" s="20" t="n">
        <v>45915</v>
      </c>
      <c r="F53" s="21" t="n">
        <v>4800000</v>
      </c>
      <c r="G53" s="21" t="n">
        <v>4100</v>
      </c>
      <c r="H53" s="22">
        <f>EDATE(Policies[[#This Row],[Start Date]],12)</f>
        <v/>
      </c>
      <c r="I53" s="23">
        <f>Policies[[#This Row],[Renewal Date]]-ReportDate</f>
        <v/>
      </c>
      <c r="J53" s="24">
        <f>IF(Policies[[#This Row],[Days to Renewal]]&lt;0,"Lapsed",IF(Policies[[#This Row],[Days to Renewal]]&lt;=RenewalWindow,"Due soon","Active"))</f>
        <v/>
      </c>
    </row>
    <row r="54">
      <c r="A54" s="19" t="inlineStr">
        <is>
          <t>POL-4450</t>
        </is>
      </c>
      <c r="B54" s="19" t="inlineStr">
        <is>
          <t>Amir</t>
        </is>
      </c>
      <c r="C54" s="19" t="inlineStr">
        <is>
          <t>Nagpur</t>
        </is>
      </c>
      <c r="D54" s="19" t="inlineStr">
        <is>
          <t>Motor</t>
        </is>
      </c>
      <c r="E54" s="20" t="n">
        <v>45935</v>
      </c>
      <c r="F54" s="21" t="n">
        <v>500000</v>
      </c>
      <c r="G54" s="21" t="n">
        <v>10700</v>
      </c>
      <c r="H54" s="22">
        <f>EDATE(Policies[[#This Row],[Start Date]],12)</f>
        <v/>
      </c>
      <c r="I54" s="23">
        <f>Policies[[#This Row],[Renewal Date]]-ReportDate</f>
        <v/>
      </c>
      <c r="J54" s="24">
        <f>IF(Policies[[#This Row],[Days to Renewal]]&lt;0,"Lapsed",IF(Policies[[#This Row],[Days to Renewal]]&lt;=RenewalWindow,"Due soon","Active"))</f>
        <v/>
      </c>
    </row>
    <row r="55">
      <c r="A55" s="25" t="n"/>
      <c r="B55" s="25" t="n"/>
      <c r="C55" s="25" t="n"/>
      <c r="D55" s="25" t="n"/>
      <c r="E55" s="26" t="n"/>
      <c r="F55" s="27" t="n"/>
      <c r="G55" s="27" t="n"/>
    </row>
    <row r="56">
      <c r="A56" s="25" t="n"/>
      <c r="B56" s="25" t="n"/>
      <c r="C56" s="25" t="n"/>
      <c r="D56" s="25" t="n"/>
      <c r="E56" s="26" t="n"/>
      <c r="F56" s="27" t="n"/>
      <c r="G56" s="27" t="n"/>
    </row>
    <row r="57">
      <c r="A57" s="25" t="n"/>
      <c r="B57" s="25" t="n"/>
      <c r="C57" s="25" t="n"/>
      <c r="D57" s="25" t="n"/>
      <c r="E57" s="26" t="n"/>
      <c r="F57" s="27" t="n"/>
      <c r="G57" s="27" t="n"/>
    </row>
    <row r="58">
      <c r="A58" s="25" t="n"/>
      <c r="B58" s="25" t="n"/>
      <c r="C58" s="25" t="n"/>
      <c r="D58" s="25" t="n"/>
      <c r="E58" s="26" t="n"/>
      <c r="F58" s="27" t="n"/>
      <c r="G58" s="27" t="n"/>
    </row>
    <row r="59">
      <c r="A59" s="25" t="n"/>
      <c r="B59" s="25" t="n"/>
      <c r="C59" s="25" t="n"/>
      <c r="D59" s="25" t="n"/>
      <c r="E59" s="26" t="n"/>
      <c r="F59" s="27" t="n"/>
      <c r="G59" s="27" t="n"/>
    </row>
    <row r="60">
      <c r="A60" s="25" t="n"/>
      <c r="B60" s="25" t="n"/>
      <c r="C60" s="25" t="n"/>
      <c r="D60" s="25" t="n"/>
      <c r="E60" s="26" t="n"/>
      <c r="F60" s="27" t="n"/>
      <c r="G60" s="27" t="n"/>
    </row>
    <row r="61">
      <c r="A61" s="25" t="n"/>
      <c r="B61" s="25" t="n"/>
      <c r="C61" s="25" t="n"/>
      <c r="D61" s="25" t="n"/>
      <c r="E61" s="26" t="n"/>
      <c r="F61" s="27" t="n"/>
      <c r="G61" s="27" t="n"/>
    </row>
    <row r="62">
      <c r="A62" s="25" t="n"/>
      <c r="B62" s="25" t="n"/>
      <c r="C62" s="25" t="n"/>
      <c r="D62" s="25" t="n"/>
      <c r="E62" s="26" t="n"/>
      <c r="F62" s="27" t="n"/>
      <c r="G62" s="27" t="n"/>
    </row>
    <row r="63">
      <c r="A63" s="25" t="n"/>
      <c r="B63" s="25" t="n"/>
      <c r="C63" s="25" t="n"/>
      <c r="D63" s="25" t="n"/>
      <c r="E63" s="26" t="n"/>
      <c r="F63" s="27" t="n"/>
      <c r="G63" s="27" t="n"/>
    </row>
    <row r="64">
      <c r="A64" s="25" t="n"/>
      <c r="B64" s="25" t="n"/>
      <c r="C64" s="25" t="n"/>
      <c r="D64" s="25" t="n"/>
      <c r="E64" s="26" t="n"/>
      <c r="F64" s="27" t="n"/>
      <c r="G64" s="27" t="n"/>
    </row>
    <row r="65">
      <c r="A65" s="25" t="n"/>
      <c r="B65" s="25" t="n"/>
      <c r="C65" s="25" t="n"/>
      <c r="D65" s="25" t="n"/>
      <c r="E65" s="26" t="n"/>
      <c r="F65" s="27" t="n"/>
      <c r="G65" s="27" t="n"/>
    </row>
    <row r="66">
      <c r="A66" s="25" t="n"/>
      <c r="B66" s="25" t="n"/>
      <c r="C66" s="25" t="n"/>
      <c r="D66" s="25" t="n"/>
      <c r="E66" s="26" t="n"/>
      <c r="F66" s="27" t="n"/>
      <c r="G66" s="27" t="n"/>
    </row>
    <row r="67">
      <c r="A67" s="25" t="n"/>
      <c r="B67" s="25" t="n"/>
      <c r="C67" s="25" t="n"/>
      <c r="D67" s="25" t="n"/>
      <c r="E67" s="26" t="n"/>
      <c r="F67" s="27" t="n"/>
      <c r="G67" s="27" t="n"/>
    </row>
    <row r="68">
      <c r="A68" s="25" t="n"/>
      <c r="B68" s="25" t="n"/>
      <c r="C68" s="25" t="n"/>
      <c r="D68" s="25" t="n"/>
      <c r="E68" s="26" t="n"/>
      <c r="F68" s="27" t="n"/>
      <c r="G68" s="27" t="n"/>
    </row>
    <row r="69">
      <c r="A69" s="25" t="n"/>
      <c r="B69" s="25" t="n"/>
      <c r="C69" s="25" t="n"/>
      <c r="D69" s="25" t="n"/>
      <c r="E69" s="26" t="n"/>
      <c r="F69" s="27" t="n"/>
      <c r="G69" s="27" t="n"/>
    </row>
    <row r="70">
      <c r="A70" s="25" t="n"/>
      <c r="B70" s="25" t="n"/>
      <c r="C70" s="25" t="n"/>
      <c r="D70" s="25" t="n"/>
      <c r="E70" s="26" t="n"/>
      <c r="F70" s="27" t="n"/>
      <c r="G70" s="27" t="n"/>
    </row>
    <row r="71">
      <c r="A71" s="25" t="n"/>
      <c r="B71" s="25" t="n"/>
      <c r="C71" s="25" t="n"/>
      <c r="D71" s="25" t="n"/>
      <c r="E71" s="26" t="n"/>
      <c r="F71" s="27" t="n"/>
      <c r="G71" s="27" t="n"/>
    </row>
    <row r="72">
      <c r="A72" s="25" t="n"/>
      <c r="B72" s="25" t="n"/>
      <c r="C72" s="25" t="n"/>
      <c r="D72" s="25" t="n"/>
      <c r="E72" s="26" t="n"/>
      <c r="F72" s="27" t="n"/>
      <c r="G72" s="27" t="n"/>
    </row>
    <row r="73">
      <c r="A73" s="25" t="n"/>
      <c r="B73" s="25" t="n"/>
      <c r="C73" s="25" t="n"/>
      <c r="D73" s="25" t="n"/>
      <c r="E73" s="26" t="n"/>
      <c r="F73" s="27" t="n"/>
      <c r="G73" s="27" t="n"/>
    </row>
    <row r="74">
      <c r="A74" s="25" t="n"/>
      <c r="B74" s="25" t="n"/>
      <c r="C74" s="25" t="n"/>
      <c r="D74" s="25" t="n"/>
      <c r="E74" s="26" t="n"/>
      <c r="F74" s="27" t="n"/>
      <c r="G74" s="27" t="n"/>
    </row>
    <row r="75">
      <c r="A75" s="25" t="n"/>
      <c r="B75" s="25" t="n"/>
      <c r="C75" s="25" t="n"/>
      <c r="D75" s="25" t="n"/>
      <c r="E75" s="26" t="n"/>
      <c r="F75" s="27" t="n"/>
      <c r="G75" s="27" t="n"/>
    </row>
    <row r="76">
      <c r="A76" s="25" t="n"/>
      <c r="B76" s="25" t="n"/>
      <c r="C76" s="25" t="n"/>
      <c r="D76" s="25" t="n"/>
      <c r="E76" s="26" t="n"/>
      <c r="F76" s="27" t="n"/>
      <c r="G76" s="27" t="n"/>
    </row>
    <row r="77">
      <c r="A77" s="25" t="n"/>
      <c r="B77" s="25" t="n"/>
      <c r="C77" s="25" t="n"/>
      <c r="D77" s="25" t="n"/>
      <c r="E77" s="26" t="n"/>
      <c r="F77" s="27" t="n"/>
      <c r="G77" s="27" t="n"/>
    </row>
    <row r="78">
      <c r="A78" s="25" t="n"/>
      <c r="B78" s="25" t="n"/>
      <c r="C78" s="25" t="n"/>
      <c r="D78" s="25" t="n"/>
      <c r="E78" s="26" t="n"/>
      <c r="F78" s="27" t="n"/>
      <c r="G78" s="27" t="n"/>
    </row>
    <row r="79">
      <c r="A79" s="25" t="n"/>
      <c r="B79" s="25" t="n"/>
      <c r="C79" s="25" t="n"/>
      <c r="D79" s="25" t="n"/>
      <c r="E79" s="26" t="n"/>
      <c r="F79" s="27" t="n"/>
      <c r="G79" s="27" t="n"/>
    </row>
    <row r="80">
      <c r="A80" s="25" t="n"/>
      <c r="B80" s="25" t="n"/>
      <c r="C80" s="25" t="n"/>
      <c r="D80" s="25" t="n"/>
      <c r="E80" s="26" t="n"/>
      <c r="F80" s="27" t="n"/>
      <c r="G80" s="27" t="n"/>
    </row>
    <row r="81">
      <c r="A81" s="25" t="n"/>
      <c r="B81" s="25" t="n"/>
      <c r="C81" s="25" t="n"/>
      <c r="D81" s="25" t="n"/>
      <c r="E81" s="26" t="n"/>
      <c r="F81" s="27" t="n"/>
      <c r="G81" s="27" t="n"/>
    </row>
    <row r="82">
      <c r="A82" s="25" t="n"/>
      <c r="B82" s="25" t="n"/>
      <c r="C82" s="25" t="n"/>
      <c r="D82" s="25" t="n"/>
      <c r="E82" s="26" t="n"/>
      <c r="F82" s="27" t="n"/>
      <c r="G82" s="27" t="n"/>
    </row>
    <row r="83">
      <c r="A83" s="25" t="n"/>
      <c r="B83" s="25" t="n"/>
      <c r="C83" s="25" t="n"/>
      <c r="D83" s="25" t="n"/>
      <c r="E83" s="26" t="n"/>
      <c r="F83" s="27" t="n"/>
      <c r="G83" s="27" t="n"/>
    </row>
    <row r="84">
      <c r="A84" s="25" t="n"/>
      <c r="B84" s="25" t="n"/>
      <c r="C84" s="25" t="n"/>
      <c r="D84" s="25" t="n"/>
      <c r="E84" s="26" t="n"/>
      <c r="F84" s="27" t="n"/>
      <c r="G84" s="27" t="n"/>
    </row>
    <row r="85">
      <c r="A85" s="25" t="n"/>
      <c r="B85" s="25" t="n"/>
      <c r="C85" s="25" t="n"/>
      <c r="D85" s="25" t="n"/>
      <c r="E85" s="26" t="n"/>
      <c r="F85" s="27" t="n"/>
      <c r="G85" s="27" t="n"/>
    </row>
    <row r="86">
      <c r="A86" s="25" t="n"/>
      <c r="B86" s="25" t="n"/>
      <c r="C86" s="25" t="n"/>
      <c r="D86" s="25" t="n"/>
      <c r="E86" s="26" t="n"/>
      <c r="F86" s="27" t="n"/>
      <c r="G86" s="27" t="n"/>
    </row>
    <row r="87">
      <c r="A87" s="25" t="n"/>
      <c r="B87" s="25" t="n"/>
      <c r="C87" s="25" t="n"/>
      <c r="D87" s="25" t="n"/>
      <c r="E87" s="26" t="n"/>
      <c r="F87" s="27" t="n"/>
      <c r="G87" s="27" t="n"/>
    </row>
    <row r="88">
      <c r="A88" s="25" t="n"/>
      <c r="B88" s="25" t="n"/>
      <c r="C88" s="25" t="n"/>
      <c r="D88" s="25" t="n"/>
      <c r="E88" s="26" t="n"/>
      <c r="F88" s="27" t="n"/>
      <c r="G88" s="27" t="n"/>
    </row>
    <row r="89">
      <c r="A89" s="25" t="n"/>
      <c r="B89" s="25" t="n"/>
      <c r="C89" s="25" t="n"/>
      <c r="D89" s="25" t="n"/>
      <c r="E89" s="26" t="n"/>
      <c r="F89" s="27" t="n"/>
      <c r="G89" s="27" t="n"/>
    </row>
    <row r="90">
      <c r="A90" s="25" t="n"/>
      <c r="B90" s="25" t="n"/>
      <c r="C90" s="25" t="n"/>
      <c r="D90" s="25" t="n"/>
      <c r="E90" s="26" t="n"/>
      <c r="F90" s="27" t="n"/>
      <c r="G90" s="27" t="n"/>
    </row>
    <row r="91">
      <c r="A91" s="25" t="n"/>
      <c r="B91" s="25" t="n"/>
      <c r="C91" s="25" t="n"/>
      <c r="D91" s="25" t="n"/>
      <c r="E91" s="26" t="n"/>
      <c r="F91" s="27" t="n"/>
      <c r="G91" s="27" t="n"/>
    </row>
    <row r="92">
      <c r="A92" s="25" t="n"/>
      <c r="B92" s="25" t="n"/>
      <c r="C92" s="25" t="n"/>
      <c r="D92" s="25" t="n"/>
      <c r="E92" s="26" t="n"/>
      <c r="F92" s="27" t="n"/>
      <c r="G92" s="27" t="n"/>
    </row>
    <row r="93">
      <c r="A93" s="25" t="n"/>
      <c r="B93" s="25" t="n"/>
      <c r="C93" s="25" t="n"/>
      <c r="D93" s="25" t="n"/>
      <c r="E93" s="26" t="n"/>
      <c r="F93" s="27" t="n"/>
      <c r="G93" s="27" t="n"/>
    </row>
    <row r="94">
      <c r="A94" s="25" t="n"/>
      <c r="B94" s="25" t="n"/>
      <c r="C94" s="25" t="n"/>
      <c r="D94" s="25" t="n"/>
      <c r="E94" s="26" t="n"/>
      <c r="F94" s="27" t="n"/>
      <c r="G94" s="27" t="n"/>
    </row>
    <row r="95">
      <c r="A95" s="25" t="n"/>
      <c r="B95" s="25" t="n"/>
      <c r="C95" s="25" t="n"/>
      <c r="D95" s="25" t="n"/>
      <c r="E95" s="26" t="n"/>
      <c r="F95" s="27" t="n"/>
      <c r="G95" s="27" t="n"/>
    </row>
    <row r="96">
      <c r="A96" s="25" t="n"/>
      <c r="B96" s="25" t="n"/>
      <c r="C96" s="25" t="n"/>
      <c r="D96" s="25" t="n"/>
      <c r="E96" s="26" t="n"/>
      <c r="F96" s="27" t="n"/>
      <c r="G96" s="27" t="n"/>
    </row>
    <row r="97">
      <c r="A97" s="25" t="n"/>
      <c r="B97" s="25" t="n"/>
      <c r="C97" s="25" t="n"/>
      <c r="D97" s="25" t="n"/>
      <c r="E97" s="26" t="n"/>
      <c r="F97" s="27" t="n"/>
      <c r="G97" s="27" t="n"/>
    </row>
    <row r="98">
      <c r="A98" s="25" t="n"/>
      <c r="B98" s="25" t="n"/>
      <c r="C98" s="25" t="n"/>
      <c r="D98" s="25" t="n"/>
      <c r="E98" s="26" t="n"/>
      <c r="F98" s="27" t="n"/>
      <c r="G98" s="27" t="n"/>
    </row>
    <row r="99">
      <c r="A99" s="25" t="n"/>
      <c r="B99" s="25" t="n"/>
      <c r="C99" s="25" t="n"/>
      <c r="D99" s="25" t="n"/>
      <c r="E99" s="26" t="n"/>
      <c r="F99" s="27" t="n"/>
      <c r="G99" s="27" t="n"/>
    </row>
    <row r="100">
      <c r="A100" s="25" t="n"/>
      <c r="B100" s="25" t="n"/>
      <c r="C100" s="25" t="n"/>
      <c r="D100" s="25" t="n"/>
      <c r="E100" s="26" t="n"/>
      <c r="F100" s="27" t="n"/>
      <c r="G100" s="27" t="n"/>
    </row>
    <row r="101">
      <c r="A101" s="25" t="n"/>
      <c r="B101" s="25" t="n"/>
      <c r="C101" s="25" t="n"/>
      <c r="D101" s="25" t="n"/>
      <c r="E101" s="26" t="n"/>
      <c r="F101" s="27" t="n"/>
      <c r="G101" s="27" t="n"/>
    </row>
    <row r="102">
      <c r="A102" s="25" t="n"/>
      <c r="B102" s="25" t="n"/>
      <c r="C102" s="25" t="n"/>
      <c r="D102" s="25" t="n"/>
      <c r="E102" s="26" t="n"/>
      <c r="F102" s="27" t="n"/>
      <c r="G102" s="27" t="n"/>
    </row>
    <row r="103">
      <c r="A103" s="25" t="n"/>
      <c r="B103" s="25" t="n"/>
      <c r="C103" s="25" t="n"/>
      <c r="D103" s="25" t="n"/>
      <c r="E103" s="26" t="n"/>
      <c r="F103" s="27" t="n"/>
      <c r="G103" s="27" t="n"/>
    </row>
    <row r="104">
      <c r="A104" s="25" t="n"/>
      <c r="B104" s="25" t="n"/>
      <c r="C104" s="25" t="n"/>
      <c r="D104" s="25" t="n"/>
      <c r="E104" s="26" t="n"/>
      <c r="F104" s="27" t="n"/>
      <c r="G104" s="27" t="n"/>
    </row>
    <row r="105">
      <c r="A105" s="25" t="n"/>
      <c r="B105" s="25" t="n"/>
      <c r="C105" s="25" t="n"/>
      <c r="D105" s="25" t="n"/>
      <c r="E105" s="26" t="n"/>
      <c r="F105" s="27" t="n"/>
      <c r="G105" s="27" t="n"/>
    </row>
    <row r="106">
      <c r="A106" s="25" t="n"/>
      <c r="B106" s="25" t="n"/>
      <c r="C106" s="25" t="n"/>
      <c r="D106" s="25" t="n"/>
      <c r="E106" s="26" t="n"/>
      <c r="F106" s="27" t="n"/>
      <c r="G106" s="27" t="n"/>
    </row>
    <row r="107">
      <c r="A107" s="25" t="n"/>
      <c r="B107" s="25" t="n"/>
      <c r="C107" s="25" t="n"/>
      <c r="D107" s="25" t="n"/>
      <c r="E107" s="26" t="n"/>
      <c r="F107" s="27" t="n"/>
      <c r="G107" s="27" t="n"/>
    </row>
    <row r="108">
      <c r="A108" s="25" t="n"/>
      <c r="B108" s="25" t="n"/>
      <c r="C108" s="25" t="n"/>
      <c r="D108" s="25" t="n"/>
      <c r="E108" s="26" t="n"/>
      <c r="F108" s="27" t="n"/>
      <c r="G108" s="27" t="n"/>
    </row>
    <row r="109">
      <c r="A109" s="25" t="n"/>
      <c r="B109" s="25" t="n"/>
      <c r="C109" s="25" t="n"/>
      <c r="D109" s="25" t="n"/>
      <c r="E109" s="26" t="n"/>
      <c r="F109" s="27" t="n"/>
      <c r="G109" s="27" t="n"/>
    </row>
    <row r="110">
      <c r="A110" s="25" t="n"/>
      <c r="B110" s="25" t="n"/>
      <c r="C110" s="25" t="n"/>
      <c r="D110" s="25" t="n"/>
      <c r="E110" s="26" t="n"/>
      <c r="F110" s="27" t="n"/>
      <c r="G110" s="27" t="n"/>
    </row>
    <row r="111">
      <c r="A111" s="25" t="n"/>
      <c r="B111" s="25" t="n"/>
      <c r="C111" s="25" t="n"/>
      <c r="D111" s="25" t="n"/>
      <c r="E111" s="26" t="n"/>
      <c r="F111" s="27" t="n"/>
      <c r="G111" s="27" t="n"/>
    </row>
    <row r="112">
      <c r="A112" s="25" t="n"/>
      <c r="B112" s="25" t="n"/>
      <c r="C112" s="25" t="n"/>
      <c r="D112" s="25" t="n"/>
      <c r="E112" s="26" t="n"/>
      <c r="F112" s="27" t="n"/>
      <c r="G112" s="27" t="n"/>
    </row>
    <row r="113">
      <c r="A113" s="25" t="n"/>
      <c r="B113" s="25" t="n"/>
      <c r="C113" s="25" t="n"/>
      <c r="D113" s="25" t="n"/>
      <c r="E113" s="26" t="n"/>
      <c r="F113" s="27" t="n"/>
      <c r="G113" s="27" t="n"/>
    </row>
  </sheetData>
  <mergeCells count="2">
    <mergeCell ref="A1:J1"/>
    <mergeCell ref="A2:J2"/>
  </mergeCells>
  <conditionalFormatting sqref="A5:J354">
    <cfRule type="expression" priority="1" dxfId="0">
      <formula>$J5="Due soon"</formula>
    </cfRule>
    <cfRule type="expression" priority="2" dxfId="1">
      <formula>$J5="Lapsed"</formula>
    </cfRule>
  </conditionalFormatting>
  <dataValidations count="6">
    <dataValidation sqref="B5:B354" showDropDown="0" showInputMessage="0" showErrorMessage="1" allowBlank="1" errorTitle="Pick from the list" error="Please pick a value from the drop-down list." type="list">
      <formula1>=Lists!$C$5:$C$20</formula1>
    </dataValidation>
    <dataValidation sqref="C5:C354" showDropDown="0" showInputMessage="0" showErrorMessage="1" allowBlank="1" errorTitle="Pick from the list" error="Please pick a value from the drop-down list." type="list">
      <formula1>=Lists!$A$5:$A$20</formula1>
    </dataValidation>
    <dataValidation sqref="D5:D354" showDropDown="0" showInputMessage="0" showErrorMessage="1" allowBlank="1" errorTitle="Pick from the list" error="Please pick a value from the drop-down list." type="list">
      <formula1>=Lists!$B$5:$B$19</formula1>
    </dataValidation>
    <dataValidation sqref="E5:E354" showDropDown="0" showInputMessage="0" showErrorMessage="1" allowBlank="1" errorTitle="Date needed" error="Type a date like 15-09-2026." type="date" operator="greaterThan">
      <formula1>36526</formula1>
    </dataValidation>
    <dataValidation sqref="F5:F354" showDropDown="0" showInputMessage="0" showErrorMessage="1" allowBlank="1" errorTitle="Number needed" error="Type a number that is 0 or more." type="decimal" operator="greaterThanOrEqual">
      <formula1>0</formula1>
    </dataValidation>
    <dataValidation sqref="G5:G35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12" customWidth="1" min="3" max="3"/>
    <col width="13" customWidth="1" min="4" max="4"/>
    <col width="11" customWidth="1" min="5" max="5"/>
    <col width="11" customWidth="1" min="6" max="6"/>
    <col width="14" customWidth="1" min="7" max="7"/>
    <col width="13" customWidth="1" min="8" max="8"/>
  </cols>
  <sheetData>
    <row r="1" ht="30" customHeight="1">
      <c r="A1" s="16" t="inlineStr">
        <is>
          <t>Claims register (one row per claim)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Claim ID</t>
        </is>
      </c>
      <c r="B4" s="18" t="inlineStr">
        <is>
          <t>Policy No</t>
        </is>
      </c>
      <c r="C4" s="18" t="inlineStr">
        <is>
          <t>Claim Date</t>
        </is>
      </c>
      <c r="D4" s="18" t="inlineStr">
        <is>
          <t>Claim Amount</t>
        </is>
      </c>
      <c r="E4" s="18" t="inlineStr">
        <is>
          <t>Status</t>
        </is>
      </c>
      <c r="F4" s="18" t="inlineStr">
        <is>
          <t>Product</t>
        </is>
      </c>
      <c r="G4" s="18" t="inlineStr">
        <is>
          <t>City</t>
        </is>
      </c>
      <c r="H4" s="18" t="inlineStr">
        <is>
          <t>Approved Amount</t>
        </is>
      </c>
    </row>
    <row r="5">
      <c r="A5" s="19" t="inlineStr">
        <is>
          <t>CL-801</t>
        </is>
      </c>
      <c r="B5" s="19" t="inlineStr">
        <is>
          <t>POL-4412</t>
        </is>
      </c>
      <c r="C5" s="20" t="n">
        <v>46129</v>
      </c>
      <c r="D5" s="21" t="n">
        <v>20500</v>
      </c>
      <c r="E5" s="19" t="inlineStr">
        <is>
          <t>Rejected</t>
        </is>
      </c>
      <c r="F5" s="24">
        <f>_xlfn.XLOOKUP(Claims[[#This Row],[Policy No]],Policies[Policy No],Policies[Product],"Not found")</f>
        <v/>
      </c>
      <c r="G5" s="24">
        <f>_xlfn.XLOOKUP(Claims[[#This Row],[Policy No]],Policies[Policy No],Policies[City],"Not found")</f>
        <v/>
      </c>
      <c r="H5" s="28">
        <f>IF(Claims[[#This Row],[Status]]="Approved",Claims[[#This Row],[Claim Amount]],0)</f>
        <v/>
      </c>
    </row>
    <row r="6">
      <c r="A6" s="19" t="inlineStr">
        <is>
          <t>CL-802</t>
        </is>
      </c>
      <c r="B6" s="19" t="inlineStr">
        <is>
          <t>POL-4420</t>
        </is>
      </c>
      <c r="C6" s="20" t="n">
        <v>46284</v>
      </c>
      <c r="D6" s="21" t="n">
        <v>28500</v>
      </c>
      <c r="E6" s="19" t="inlineStr">
        <is>
          <t>Rejected</t>
        </is>
      </c>
      <c r="F6" s="24">
        <f>_xlfn.XLOOKUP(Claims[[#This Row],[Policy No]],Policies[Policy No],Policies[Product],"Not found")</f>
        <v/>
      </c>
      <c r="G6" s="24">
        <f>_xlfn.XLOOKUP(Claims[[#This Row],[Policy No]],Policies[Policy No],Policies[City],"Not found")</f>
        <v/>
      </c>
      <c r="H6" s="28">
        <f>IF(Claims[[#This Row],[Status]]="Approved",Claims[[#This Row],[Claim Amount]],0)</f>
        <v/>
      </c>
    </row>
    <row r="7">
      <c r="A7" s="19" t="inlineStr">
        <is>
          <t>CL-803</t>
        </is>
      </c>
      <c r="B7" s="19" t="inlineStr">
        <is>
          <t>POL-4412</t>
        </is>
      </c>
      <c r="C7" s="20" t="n">
        <v>46154</v>
      </c>
      <c r="D7" s="21" t="n">
        <v>5500</v>
      </c>
      <c r="E7" s="19" t="inlineStr">
        <is>
          <t>Approved</t>
        </is>
      </c>
      <c r="F7" s="24">
        <f>_xlfn.XLOOKUP(Claims[[#This Row],[Policy No]],Policies[Policy No],Policies[Product],"Not found")</f>
        <v/>
      </c>
      <c r="G7" s="24">
        <f>_xlfn.XLOOKUP(Claims[[#This Row],[Policy No]],Policies[Policy No],Policies[City],"Not found")</f>
        <v/>
      </c>
      <c r="H7" s="28">
        <f>IF(Claims[[#This Row],[Status]]="Approved",Claims[[#This Row],[Claim Amount]],0)</f>
        <v/>
      </c>
    </row>
    <row r="8">
      <c r="A8" s="19" t="inlineStr">
        <is>
          <t>CL-804</t>
        </is>
      </c>
      <c r="B8" s="19" t="inlineStr">
        <is>
          <t>POL-4441</t>
        </is>
      </c>
      <c r="C8" s="20" t="n">
        <v>46156</v>
      </c>
      <c r="D8" s="21" t="n">
        <v>13000</v>
      </c>
      <c r="E8" s="19" t="inlineStr">
        <is>
          <t>Rejected</t>
        </is>
      </c>
      <c r="F8" s="24">
        <f>_xlfn.XLOOKUP(Claims[[#This Row],[Policy No]],Policies[Policy No],Policies[Product],"Not found")</f>
        <v/>
      </c>
      <c r="G8" s="24">
        <f>_xlfn.XLOOKUP(Claims[[#This Row],[Policy No]],Policies[Policy No],Policies[City],"Not found")</f>
        <v/>
      </c>
      <c r="H8" s="28">
        <f>IF(Claims[[#This Row],[Status]]="Approved",Claims[[#This Row],[Claim Amount]],0)</f>
        <v/>
      </c>
    </row>
    <row r="9">
      <c r="A9" s="19" t="inlineStr">
        <is>
          <t>CL-805</t>
        </is>
      </c>
      <c r="B9" s="19" t="inlineStr">
        <is>
          <t>POL-4431</t>
        </is>
      </c>
      <c r="C9" s="20" t="n">
        <v>46245</v>
      </c>
      <c r="D9" s="21" t="n">
        <v>6000</v>
      </c>
      <c r="E9" s="19" t="inlineStr">
        <is>
          <t>Approved</t>
        </is>
      </c>
      <c r="F9" s="24">
        <f>_xlfn.XLOOKUP(Claims[[#This Row],[Policy No]],Policies[Policy No],Policies[Product],"Not found")</f>
        <v/>
      </c>
      <c r="G9" s="24">
        <f>_xlfn.XLOOKUP(Claims[[#This Row],[Policy No]],Policies[Policy No],Policies[City],"Not found")</f>
        <v/>
      </c>
      <c r="H9" s="28">
        <f>IF(Claims[[#This Row],[Status]]="Approved",Claims[[#This Row],[Claim Amount]],0)</f>
        <v/>
      </c>
    </row>
    <row r="10">
      <c r="A10" s="19" t="inlineStr">
        <is>
          <t>CL-806</t>
        </is>
      </c>
      <c r="B10" s="19" t="inlineStr">
        <is>
          <t>POL-4422</t>
        </is>
      </c>
      <c r="C10" s="20" t="n">
        <v>46264</v>
      </c>
      <c r="D10" s="21" t="n">
        <v>15500</v>
      </c>
      <c r="E10" s="19" t="inlineStr">
        <is>
          <t>Pending</t>
        </is>
      </c>
      <c r="F10" s="24">
        <f>_xlfn.XLOOKUP(Claims[[#This Row],[Policy No]],Policies[Policy No],Policies[Product],"Not found")</f>
        <v/>
      </c>
      <c r="G10" s="24">
        <f>_xlfn.XLOOKUP(Claims[[#This Row],[Policy No]],Policies[Policy No],Policies[City],"Not found")</f>
        <v/>
      </c>
      <c r="H10" s="28">
        <f>IF(Claims[[#This Row],[Status]]="Approved",Claims[[#This Row],[Claim Amount]],0)</f>
        <v/>
      </c>
    </row>
    <row r="11">
      <c r="A11" s="19" t="inlineStr">
        <is>
          <t>CL-807</t>
        </is>
      </c>
      <c r="B11" s="19" t="inlineStr">
        <is>
          <t>POL-4446</t>
        </is>
      </c>
      <c r="C11" s="20" t="n">
        <v>46133</v>
      </c>
      <c r="D11" s="21" t="n">
        <v>26500</v>
      </c>
      <c r="E11" s="19" t="inlineStr">
        <is>
          <t>Pending</t>
        </is>
      </c>
      <c r="F11" s="24">
        <f>_xlfn.XLOOKUP(Claims[[#This Row],[Policy No]],Policies[Policy No],Policies[Product],"Not found")</f>
        <v/>
      </c>
      <c r="G11" s="24">
        <f>_xlfn.XLOOKUP(Claims[[#This Row],[Policy No]],Policies[Policy No],Policies[City],"Not found")</f>
        <v/>
      </c>
      <c r="H11" s="28">
        <f>IF(Claims[[#This Row],[Status]]="Approved",Claims[[#This Row],[Claim Amount]],0)</f>
        <v/>
      </c>
    </row>
    <row r="12">
      <c r="A12" s="19" t="inlineStr">
        <is>
          <t>CL-808</t>
        </is>
      </c>
      <c r="B12" s="19" t="inlineStr">
        <is>
          <t>POL-4437</t>
        </is>
      </c>
      <c r="C12" s="20" t="n">
        <v>46117</v>
      </c>
      <c r="D12" s="21" t="n">
        <v>31000</v>
      </c>
      <c r="E12" s="19" t="inlineStr">
        <is>
          <t>Pending</t>
        </is>
      </c>
      <c r="F12" s="24">
        <f>_xlfn.XLOOKUP(Claims[[#This Row],[Policy No]],Policies[Policy No],Policies[Product],"Not found")</f>
        <v/>
      </c>
      <c r="G12" s="24">
        <f>_xlfn.XLOOKUP(Claims[[#This Row],[Policy No]],Policies[Policy No],Policies[City],"Not found")</f>
        <v/>
      </c>
      <c r="H12" s="28">
        <f>IF(Claims[[#This Row],[Status]]="Approved",Claims[[#This Row],[Claim Amount]],0)</f>
        <v/>
      </c>
    </row>
    <row r="13">
      <c r="A13" s="19" t="inlineStr">
        <is>
          <t>CL-809</t>
        </is>
      </c>
      <c r="B13" s="19" t="inlineStr">
        <is>
          <t>POL-4420</t>
        </is>
      </c>
      <c r="C13" s="20" t="n">
        <v>46200</v>
      </c>
      <c r="D13" s="21" t="n">
        <v>28500</v>
      </c>
      <c r="E13" s="19" t="inlineStr">
        <is>
          <t>Rejected</t>
        </is>
      </c>
      <c r="F13" s="24">
        <f>_xlfn.XLOOKUP(Claims[[#This Row],[Policy No]],Policies[Policy No],Policies[Product],"Not found")</f>
        <v/>
      </c>
      <c r="G13" s="24">
        <f>_xlfn.XLOOKUP(Claims[[#This Row],[Policy No]],Policies[Policy No],Policies[City],"Not found")</f>
        <v/>
      </c>
      <c r="H13" s="28">
        <f>IF(Claims[[#This Row],[Status]]="Approved",Claims[[#This Row],[Claim Amount]],0)</f>
        <v/>
      </c>
    </row>
    <row r="14">
      <c r="A14" s="19" t="inlineStr">
        <is>
          <t>CL-810</t>
        </is>
      </c>
      <c r="B14" s="19" t="inlineStr">
        <is>
          <t>POL-4401</t>
        </is>
      </c>
      <c r="C14" s="20" t="n">
        <v>46191</v>
      </c>
      <c r="D14" s="21" t="n">
        <v>24000</v>
      </c>
      <c r="E14" s="19" t="inlineStr">
        <is>
          <t>Approved</t>
        </is>
      </c>
      <c r="F14" s="24">
        <f>_xlfn.XLOOKUP(Claims[[#This Row],[Policy No]],Policies[Policy No],Policies[Product],"Not found")</f>
        <v/>
      </c>
      <c r="G14" s="24">
        <f>_xlfn.XLOOKUP(Claims[[#This Row],[Policy No]],Policies[Policy No],Policies[City],"Not found")</f>
        <v/>
      </c>
      <c r="H14" s="28">
        <f>IF(Claims[[#This Row],[Status]]="Approved",Claims[[#This Row],[Claim Amount]],0)</f>
        <v/>
      </c>
    </row>
    <row r="15">
      <c r="A15" s="19" t="inlineStr">
        <is>
          <t>CL-811</t>
        </is>
      </c>
      <c r="B15" s="19" t="inlineStr">
        <is>
          <t>POL-4416</t>
        </is>
      </c>
      <c r="C15" s="20" t="n">
        <v>46289</v>
      </c>
      <c r="D15" s="21" t="n">
        <v>23500</v>
      </c>
      <c r="E15" s="19" t="inlineStr">
        <is>
          <t>Pending</t>
        </is>
      </c>
      <c r="F15" s="24">
        <f>_xlfn.XLOOKUP(Claims[[#This Row],[Policy No]],Policies[Policy No],Policies[Product],"Not found")</f>
        <v/>
      </c>
      <c r="G15" s="24">
        <f>_xlfn.XLOOKUP(Claims[[#This Row],[Policy No]],Policies[Policy No],Policies[City],"Not found")</f>
        <v/>
      </c>
      <c r="H15" s="28">
        <f>IF(Claims[[#This Row],[Status]]="Approved",Claims[[#This Row],[Claim Amount]],0)</f>
        <v/>
      </c>
    </row>
    <row r="16">
      <c r="A16" s="19" t="inlineStr">
        <is>
          <t>CL-812</t>
        </is>
      </c>
      <c r="B16" s="19" t="inlineStr">
        <is>
          <t>POL-4439</t>
        </is>
      </c>
      <c r="C16" s="20" t="n">
        <v>46120</v>
      </c>
      <c r="D16" s="21" t="n">
        <v>18000</v>
      </c>
      <c r="E16" s="19" t="inlineStr">
        <is>
          <t>Approved</t>
        </is>
      </c>
      <c r="F16" s="24">
        <f>_xlfn.XLOOKUP(Claims[[#This Row],[Policy No]],Policies[Policy No],Policies[Product],"Not found")</f>
        <v/>
      </c>
      <c r="G16" s="24">
        <f>_xlfn.XLOOKUP(Claims[[#This Row],[Policy No]],Policies[Policy No],Policies[City],"Not found")</f>
        <v/>
      </c>
      <c r="H16" s="28">
        <f>IF(Claims[[#This Row],[Status]]="Approved",Claims[[#This Row],[Claim Amount]],0)</f>
        <v/>
      </c>
    </row>
    <row r="17">
      <c r="A17" s="19" t="inlineStr">
        <is>
          <t>CL-813</t>
        </is>
      </c>
      <c r="B17" s="19" t="inlineStr">
        <is>
          <t>POL-4416</t>
        </is>
      </c>
      <c r="C17" s="20" t="n">
        <v>46148</v>
      </c>
      <c r="D17" s="21" t="n">
        <v>11500</v>
      </c>
      <c r="E17" s="19" t="inlineStr">
        <is>
          <t>Approved</t>
        </is>
      </c>
      <c r="F17" s="24">
        <f>_xlfn.XLOOKUP(Claims[[#This Row],[Policy No]],Policies[Policy No],Policies[Product],"Not found")</f>
        <v/>
      </c>
      <c r="G17" s="24">
        <f>_xlfn.XLOOKUP(Claims[[#This Row],[Policy No]],Policies[Policy No],Policies[City],"Not found")</f>
        <v/>
      </c>
      <c r="H17" s="28">
        <f>IF(Claims[[#This Row],[Status]]="Approved",Claims[[#This Row],[Claim Amount]],0)</f>
        <v/>
      </c>
    </row>
    <row r="18">
      <c r="A18" s="19" t="inlineStr">
        <is>
          <t>CL-814</t>
        </is>
      </c>
      <c r="B18" s="19" t="inlineStr">
        <is>
          <t>POL-4429</t>
        </is>
      </c>
      <c r="C18" s="20" t="n">
        <v>46238</v>
      </c>
      <c r="D18" s="21" t="n">
        <v>25000</v>
      </c>
      <c r="E18" s="19" t="inlineStr">
        <is>
          <t>Pending</t>
        </is>
      </c>
      <c r="F18" s="24">
        <f>_xlfn.XLOOKUP(Claims[[#This Row],[Policy No]],Policies[Policy No],Policies[Product],"Not found")</f>
        <v/>
      </c>
      <c r="G18" s="24">
        <f>_xlfn.XLOOKUP(Claims[[#This Row],[Policy No]],Policies[Policy No],Policies[City],"Not found")</f>
        <v/>
      </c>
      <c r="H18" s="28">
        <f>IF(Claims[[#This Row],[Status]]="Approved",Claims[[#This Row],[Claim Amount]],0)</f>
        <v/>
      </c>
    </row>
    <row r="19">
      <c r="A19" s="19" t="inlineStr">
        <is>
          <t>CL-815</t>
        </is>
      </c>
      <c r="B19" s="19" t="inlineStr">
        <is>
          <t>POL-4424</t>
        </is>
      </c>
      <c r="C19" s="20" t="n">
        <v>46257</v>
      </c>
      <c r="D19" s="21" t="n">
        <v>15500</v>
      </c>
      <c r="E19" s="19" t="inlineStr">
        <is>
          <t>Rejected</t>
        </is>
      </c>
      <c r="F19" s="24">
        <f>_xlfn.XLOOKUP(Claims[[#This Row],[Policy No]],Policies[Policy No],Policies[Product],"Not found")</f>
        <v/>
      </c>
      <c r="G19" s="24">
        <f>_xlfn.XLOOKUP(Claims[[#This Row],[Policy No]],Policies[Policy No],Policies[City],"Not found")</f>
        <v/>
      </c>
      <c r="H19" s="28">
        <f>IF(Claims[[#This Row],[Status]]="Approved",Claims[[#This Row],[Claim Amount]],0)</f>
        <v/>
      </c>
    </row>
    <row r="20">
      <c r="A20" s="19" t="inlineStr">
        <is>
          <t>CL-816</t>
        </is>
      </c>
      <c r="B20" s="19" t="inlineStr">
        <is>
          <t>POL-4426</t>
        </is>
      </c>
      <c r="C20" s="20" t="n">
        <v>46252</v>
      </c>
      <c r="D20" s="21" t="n">
        <v>30500</v>
      </c>
      <c r="E20" s="19" t="inlineStr">
        <is>
          <t>Approved</t>
        </is>
      </c>
      <c r="F20" s="24">
        <f>_xlfn.XLOOKUP(Claims[[#This Row],[Policy No]],Policies[Policy No],Policies[Product],"Not found")</f>
        <v/>
      </c>
      <c r="G20" s="24">
        <f>_xlfn.XLOOKUP(Claims[[#This Row],[Policy No]],Policies[Policy No],Policies[City],"Not found")</f>
        <v/>
      </c>
      <c r="H20" s="28">
        <f>IF(Claims[[#This Row],[Status]]="Approved",Claims[[#This Row],[Claim Amount]],0)</f>
        <v/>
      </c>
    </row>
    <row r="21">
      <c r="A21" s="19" t="inlineStr">
        <is>
          <t>CL-817</t>
        </is>
      </c>
      <c r="B21" s="19" t="inlineStr">
        <is>
          <t>POL-4431</t>
        </is>
      </c>
      <c r="C21" s="20" t="n">
        <v>46113</v>
      </c>
      <c r="D21" s="21" t="n">
        <v>28500</v>
      </c>
      <c r="E21" s="19" t="inlineStr">
        <is>
          <t>Approved</t>
        </is>
      </c>
      <c r="F21" s="24">
        <f>_xlfn.XLOOKUP(Claims[[#This Row],[Policy No]],Policies[Policy No],Policies[Product],"Not found")</f>
        <v/>
      </c>
      <c r="G21" s="24">
        <f>_xlfn.XLOOKUP(Claims[[#This Row],[Policy No]],Policies[Policy No],Policies[City],"Not found")</f>
        <v/>
      </c>
      <c r="H21" s="28">
        <f>IF(Claims[[#This Row],[Status]]="Approved",Claims[[#This Row],[Claim Amount]],0)</f>
        <v/>
      </c>
    </row>
    <row r="22">
      <c r="A22" s="19" t="inlineStr">
        <is>
          <t>CL-818</t>
        </is>
      </c>
      <c r="B22" s="19" t="inlineStr">
        <is>
          <t>POL-4434</t>
        </is>
      </c>
      <c r="C22" s="20" t="n">
        <v>46131</v>
      </c>
      <c r="D22" s="21" t="n">
        <v>11500</v>
      </c>
      <c r="E22" s="19" t="inlineStr">
        <is>
          <t>Approved</t>
        </is>
      </c>
      <c r="F22" s="24">
        <f>_xlfn.XLOOKUP(Claims[[#This Row],[Policy No]],Policies[Policy No],Policies[Product],"Not found")</f>
        <v/>
      </c>
      <c r="G22" s="24">
        <f>_xlfn.XLOOKUP(Claims[[#This Row],[Policy No]],Policies[Policy No],Policies[City],"Not found")</f>
        <v/>
      </c>
      <c r="H22" s="28">
        <f>IF(Claims[[#This Row],[Status]]="Approved",Claims[[#This Row],[Claim Amount]],0)</f>
        <v/>
      </c>
    </row>
    <row r="23">
      <c r="A23" s="19" t="inlineStr">
        <is>
          <t>CL-819</t>
        </is>
      </c>
      <c r="B23" s="19" t="inlineStr">
        <is>
          <t>POL-4448</t>
        </is>
      </c>
      <c r="C23" s="20" t="n">
        <v>46277</v>
      </c>
      <c r="D23" s="21" t="n">
        <v>35000</v>
      </c>
      <c r="E23" s="19" t="inlineStr">
        <is>
          <t>Rejected</t>
        </is>
      </c>
      <c r="F23" s="24">
        <f>_xlfn.XLOOKUP(Claims[[#This Row],[Policy No]],Policies[Policy No],Policies[Product],"Not found")</f>
        <v/>
      </c>
      <c r="G23" s="24">
        <f>_xlfn.XLOOKUP(Claims[[#This Row],[Policy No]],Policies[Policy No],Policies[City],"Not found")</f>
        <v/>
      </c>
      <c r="H23" s="28">
        <f>IF(Claims[[#This Row],[Status]]="Approved",Claims[[#This Row],[Claim Amount]],0)</f>
        <v/>
      </c>
    </row>
    <row r="24">
      <c r="A24" s="19" t="inlineStr">
        <is>
          <t>CL-820</t>
        </is>
      </c>
      <c r="B24" s="19" t="inlineStr">
        <is>
          <t>POL-4443</t>
        </is>
      </c>
      <c r="C24" s="20" t="n">
        <v>46169</v>
      </c>
      <c r="D24" s="21" t="n">
        <v>40000</v>
      </c>
      <c r="E24" s="19" t="inlineStr">
        <is>
          <t>Approved</t>
        </is>
      </c>
      <c r="F24" s="24">
        <f>_xlfn.XLOOKUP(Claims[[#This Row],[Policy No]],Policies[Policy No],Policies[Product],"Not found")</f>
        <v/>
      </c>
      <c r="G24" s="24">
        <f>_xlfn.XLOOKUP(Claims[[#This Row],[Policy No]],Policies[Policy No],Policies[City],"Not found")</f>
        <v/>
      </c>
      <c r="H24" s="28">
        <f>IF(Claims[[#This Row],[Status]]="Approved",Claims[[#This Row],[Claim Amount]],0)</f>
        <v/>
      </c>
    </row>
    <row r="25">
      <c r="A25" s="19" t="inlineStr">
        <is>
          <t>CL-821</t>
        </is>
      </c>
      <c r="B25" s="19" t="inlineStr">
        <is>
          <t>POL-4444</t>
        </is>
      </c>
      <c r="C25" s="20" t="n">
        <v>46280</v>
      </c>
      <c r="D25" s="21" t="n">
        <v>13500</v>
      </c>
      <c r="E25" s="19" t="inlineStr">
        <is>
          <t>Approved</t>
        </is>
      </c>
      <c r="F25" s="24">
        <f>_xlfn.XLOOKUP(Claims[[#This Row],[Policy No]],Policies[Policy No],Policies[Product],"Not found")</f>
        <v/>
      </c>
      <c r="G25" s="24">
        <f>_xlfn.XLOOKUP(Claims[[#This Row],[Policy No]],Policies[Policy No],Policies[City],"Not found")</f>
        <v/>
      </c>
      <c r="H25" s="28">
        <f>IF(Claims[[#This Row],[Status]]="Approved",Claims[[#This Row],[Claim Amount]],0)</f>
        <v/>
      </c>
    </row>
    <row r="26">
      <c r="A26" s="19" t="inlineStr">
        <is>
          <t>CL-822</t>
        </is>
      </c>
      <c r="B26" s="19" t="inlineStr">
        <is>
          <t>POL-4407</t>
        </is>
      </c>
      <c r="C26" s="20" t="n">
        <v>46281</v>
      </c>
      <c r="D26" s="21" t="n">
        <v>23000</v>
      </c>
      <c r="E26" s="19" t="inlineStr">
        <is>
          <t>Rejected</t>
        </is>
      </c>
      <c r="F26" s="24">
        <f>_xlfn.XLOOKUP(Claims[[#This Row],[Policy No]],Policies[Policy No],Policies[Product],"Not found")</f>
        <v/>
      </c>
      <c r="G26" s="24">
        <f>_xlfn.XLOOKUP(Claims[[#This Row],[Policy No]],Policies[Policy No],Policies[City],"Not found")</f>
        <v/>
      </c>
      <c r="H26" s="28">
        <f>IF(Claims[[#This Row],[Status]]="Approved",Claims[[#This Row],[Claim Amount]],0)</f>
        <v/>
      </c>
    </row>
    <row r="27">
      <c r="A27" s="19" t="inlineStr">
        <is>
          <t>CL-823</t>
        </is>
      </c>
      <c r="B27" s="19" t="inlineStr">
        <is>
          <t>POL-4426</t>
        </is>
      </c>
      <c r="C27" s="20" t="n">
        <v>46204</v>
      </c>
      <c r="D27" s="21" t="n">
        <v>37000</v>
      </c>
      <c r="E27" s="19" t="inlineStr">
        <is>
          <t>Approved</t>
        </is>
      </c>
      <c r="F27" s="24">
        <f>_xlfn.XLOOKUP(Claims[[#This Row],[Policy No]],Policies[Policy No],Policies[Product],"Not found")</f>
        <v/>
      </c>
      <c r="G27" s="24">
        <f>_xlfn.XLOOKUP(Claims[[#This Row],[Policy No]],Policies[Policy No],Policies[City],"Not found")</f>
        <v/>
      </c>
      <c r="H27" s="28">
        <f>IF(Claims[[#This Row],[Status]]="Approved",Claims[[#This Row],[Claim Amount]],0)</f>
        <v/>
      </c>
    </row>
    <row r="28">
      <c r="A28" s="19" t="inlineStr">
        <is>
          <t>CL-824</t>
        </is>
      </c>
      <c r="B28" s="19" t="inlineStr">
        <is>
          <t>POL-4437</t>
        </is>
      </c>
      <c r="C28" s="20" t="n">
        <v>46196</v>
      </c>
      <c r="D28" s="21" t="n">
        <v>8500</v>
      </c>
      <c r="E28" s="19" t="inlineStr">
        <is>
          <t>Rejected</t>
        </is>
      </c>
      <c r="F28" s="24">
        <f>_xlfn.XLOOKUP(Claims[[#This Row],[Policy No]],Policies[Policy No],Policies[Product],"Not found")</f>
        <v/>
      </c>
      <c r="G28" s="24">
        <f>_xlfn.XLOOKUP(Claims[[#This Row],[Policy No]],Policies[Policy No],Policies[City],"Not found")</f>
        <v/>
      </c>
      <c r="H28" s="28">
        <f>IF(Claims[[#This Row],[Status]]="Approved",Claims[[#This Row],[Claim Amount]],0)</f>
        <v/>
      </c>
    </row>
    <row r="29">
      <c r="A29" s="19" t="inlineStr">
        <is>
          <t>CL-825</t>
        </is>
      </c>
      <c r="B29" s="19" t="inlineStr">
        <is>
          <t>POL-4405</t>
        </is>
      </c>
      <c r="C29" s="20" t="n">
        <v>46232</v>
      </c>
      <c r="D29" s="21" t="n">
        <v>22000</v>
      </c>
      <c r="E29" s="19" t="inlineStr">
        <is>
          <t>Approved</t>
        </is>
      </c>
      <c r="F29" s="24">
        <f>_xlfn.XLOOKUP(Claims[[#This Row],[Policy No]],Policies[Policy No],Policies[Product],"Not found")</f>
        <v/>
      </c>
      <c r="G29" s="24">
        <f>_xlfn.XLOOKUP(Claims[[#This Row],[Policy No]],Policies[Policy No],Policies[City],"Not found")</f>
        <v/>
      </c>
      <c r="H29" s="28">
        <f>IF(Claims[[#This Row],[Status]]="Approved",Claims[[#This Row],[Claim Amount]],0)</f>
        <v/>
      </c>
    </row>
    <row r="30">
      <c r="A30" s="19" t="inlineStr">
        <is>
          <t>CL-826</t>
        </is>
      </c>
      <c r="B30" s="19" t="inlineStr">
        <is>
          <t>POL-4445</t>
        </is>
      </c>
      <c r="C30" s="20" t="n">
        <v>46173</v>
      </c>
      <c r="D30" s="21" t="n">
        <v>42000</v>
      </c>
      <c r="E30" s="19" t="inlineStr">
        <is>
          <t>Approved</t>
        </is>
      </c>
      <c r="F30" s="24">
        <f>_xlfn.XLOOKUP(Claims[[#This Row],[Policy No]],Policies[Policy No],Policies[Product],"Not found")</f>
        <v/>
      </c>
      <c r="G30" s="24">
        <f>_xlfn.XLOOKUP(Claims[[#This Row],[Policy No]],Policies[Policy No],Policies[City],"Not found")</f>
        <v/>
      </c>
      <c r="H30" s="28">
        <f>IF(Claims[[#This Row],[Status]]="Approved",Claims[[#This Row],[Claim Amount]],0)</f>
        <v/>
      </c>
    </row>
    <row r="31">
      <c r="A31" s="19" t="inlineStr">
        <is>
          <t>CL-827</t>
        </is>
      </c>
      <c r="B31" s="19" t="inlineStr">
        <is>
          <t>POL-4411</t>
        </is>
      </c>
      <c r="C31" s="20" t="n">
        <v>46256</v>
      </c>
      <c r="D31" s="21" t="n">
        <v>7500</v>
      </c>
      <c r="E31" s="19" t="inlineStr">
        <is>
          <t>Pending</t>
        </is>
      </c>
      <c r="F31" s="24">
        <f>_xlfn.XLOOKUP(Claims[[#This Row],[Policy No]],Policies[Policy No],Policies[Product],"Not found")</f>
        <v/>
      </c>
      <c r="G31" s="24">
        <f>_xlfn.XLOOKUP(Claims[[#This Row],[Policy No]],Policies[Policy No],Policies[City],"Not found")</f>
        <v/>
      </c>
      <c r="H31" s="28">
        <f>IF(Claims[[#This Row],[Status]]="Approved",Claims[[#This Row],[Claim Amount]],0)</f>
        <v/>
      </c>
    </row>
    <row r="32">
      <c r="A32" s="19" t="inlineStr">
        <is>
          <t>CL-828</t>
        </is>
      </c>
      <c r="B32" s="19" t="inlineStr">
        <is>
          <t>POL-4422</t>
        </is>
      </c>
      <c r="C32" s="20" t="n">
        <v>46217</v>
      </c>
      <c r="D32" s="21" t="n">
        <v>37000</v>
      </c>
      <c r="E32" s="19" t="inlineStr">
        <is>
          <t>Pending</t>
        </is>
      </c>
      <c r="F32" s="24">
        <f>_xlfn.XLOOKUP(Claims[[#This Row],[Policy No]],Policies[Policy No],Policies[Product],"Not found")</f>
        <v/>
      </c>
      <c r="G32" s="24">
        <f>_xlfn.XLOOKUP(Claims[[#This Row],[Policy No]],Policies[Policy No],Policies[City],"Not found")</f>
        <v/>
      </c>
      <c r="H32" s="28">
        <f>IF(Claims[[#This Row],[Status]]="Approved",Claims[[#This Row],[Claim Amount]],0)</f>
        <v/>
      </c>
    </row>
    <row r="33">
      <c r="A33" s="19" t="inlineStr">
        <is>
          <t>CL-829</t>
        </is>
      </c>
      <c r="B33" s="19" t="inlineStr">
        <is>
          <t>POL-4403</t>
        </is>
      </c>
      <c r="C33" s="20" t="n">
        <v>46120</v>
      </c>
      <c r="D33" s="21" t="n">
        <v>16500</v>
      </c>
      <c r="E33" s="19" t="inlineStr">
        <is>
          <t>Approved</t>
        </is>
      </c>
      <c r="F33" s="24">
        <f>_xlfn.XLOOKUP(Claims[[#This Row],[Policy No]],Policies[Policy No],Policies[Product],"Not found")</f>
        <v/>
      </c>
      <c r="G33" s="24">
        <f>_xlfn.XLOOKUP(Claims[[#This Row],[Policy No]],Policies[Policy No],Policies[City],"Not found")</f>
        <v/>
      </c>
      <c r="H33" s="28">
        <f>IF(Claims[[#This Row],[Status]]="Approved",Claims[[#This Row],[Claim Amount]],0)</f>
        <v/>
      </c>
    </row>
    <row r="34">
      <c r="A34" s="19" t="inlineStr">
        <is>
          <t>CL-830</t>
        </is>
      </c>
      <c r="B34" s="19" t="inlineStr">
        <is>
          <t>POL-4405</t>
        </is>
      </c>
      <c r="C34" s="20" t="n">
        <v>46185</v>
      </c>
      <c r="D34" s="21" t="n">
        <v>20500</v>
      </c>
      <c r="E34" s="19" t="inlineStr">
        <is>
          <t>Pending</t>
        </is>
      </c>
      <c r="F34" s="24">
        <f>_xlfn.XLOOKUP(Claims[[#This Row],[Policy No]],Policies[Policy No],Policies[Product],"Not found")</f>
        <v/>
      </c>
      <c r="G34" s="24">
        <f>_xlfn.XLOOKUP(Claims[[#This Row],[Policy No]],Policies[Policy No],Policies[City],"Not found")</f>
        <v/>
      </c>
      <c r="H34" s="28">
        <f>IF(Claims[[#This Row],[Status]]="Approved",Claims[[#This Row],[Claim Amount]],0)</f>
        <v/>
      </c>
    </row>
    <row r="35">
      <c r="A35" s="25" t="n"/>
      <c r="B35" s="25" t="n"/>
      <c r="C35" s="26" t="n"/>
      <c r="D35" s="27" t="n"/>
      <c r="E35" s="25" t="n"/>
    </row>
    <row r="36">
      <c r="A36" s="25" t="n"/>
      <c r="B36" s="25" t="n"/>
      <c r="C36" s="26" t="n"/>
      <c r="D36" s="27" t="n"/>
      <c r="E36" s="25" t="n"/>
    </row>
    <row r="37">
      <c r="A37" s="25" t="n"/>
      <c r="B37" s="25" t="n"/>
      <c r="C37" s="26" t="n"/>
      <c r="D37" s="27" t="n"/>
      <c r="E37" s="25" t="n"/>
    </row>
    <row r="38">
      <c r="A38" s="25" t="n"/>
      <c r="B38" s="25" t="n"/>
      <c r="C38" s="26" t="n"/>
      <c r="D38" s="27" t="n"/>
      <c r="E38" s="25" t="n"/>
    </row>
    <row r="39">
      <c r="A39" s="25" t="n"/>
      <c r="B39" s="25" t="n"/>
      <c r="C39" s="26" t="n"/>
      <c r="D39" s="27" t="n"/>
      <c r="E39" s="25" t="n"/>
    </row>
    <row r="40">
      <c r="A40" s="25" t="n"/>
      <c r="B40" s="25" t="n"/>
      <c r="C40" s="26" t="n"/>
      <c r="D40" s="27" t="n"/>
      <c r="E40" s="25" t="n"/>
    </row>
    <row r="41">
      <c r="A41" s="25" t="n"/>
      <c r="B41" s="25" t="n"/>
      <c r="C41" s="26" t="n"/>
      <c r="D41" s="27" t="n"/>
      <c r="E41" s="25" t="n"/>
    </row>
    <row r="42">
      <c r="A42" s="25" t="n"/>
      <c r="B42" s="25" t="n"/>
      <c r="C42" s="26" t="n"/>
      <c r="D42" s="27" t="n"/>
      <c r="E42" s="25" t="n"/>
    </row>
    <row r="43">
      <c r="A43" s="25" t="n"/>
      <c r="B43" s="25" t="n"/>
      <c r="C43" s="26" t="n"/>
      <c r="D43" s="27" t="n"/>
      <c r="E43" s="25" t="n"/>
    </row>
    <row r="44">
      <c r="A44" s="25" t="n"/>
      <c r="B44" s="25" t="n"/>
      <c r="C44" s="26" t="n"/>
      <c r="D44" s="27" t="n"/>
      <c r="E44" s="25" t="n"/>
    </row>
    <row r="45">
      <c r="A45" s="25" t="n"/>
      <c r="B45" s="25" t="n"/>
      <c r="C45" s="26" t="n"/>
      <c r="D45" s="27" t="n"/>
      <c r="E45" s="25" t="n"/>
    </row>
    <row r="46">
      <c r="A46" s="25" t="n"/>
      <c r="B46" s="25" t="n"/>
      <c r="C46" s="26" t="n"/>
      <c r="D46" s="27" t="n"/>
      <c r="E46" s="25" t="n"/>
    </row>
    <row r="47">
      <c r="A47" s="25" t="n"/>
      <c r="B47" s="25" t="n"/>
      <c r="C47" s="26" t="n"/>
      <c r="D47" s="27" t="n"/>
      <c r="E47" s="25" t="n"/>
    </row>
    <row r="48">
      <c r="A48" s="25" t="n"/>
      <c r="B48" s="25" t="n"/>
      <c r="C48" s="26" t="n"/>
      <c r="D48" s="27" t="n"/>
      <c r="E48" s="25" t="n"/>
    </row>
    <row r="49">
      <c r="A49" s="25" t="n"/>
      <c r="B49" s="25" t="n"/>
      <c r="C49" s="26" t="n"/>
      <c r="D49" s="27" t="n"/>
      <c r="E49" s="25" t="n"/>
    </row>
    <row r="50">
      <c r="A50" s="25" t="n"/>
      <c r="B50" s="25" t="n"/>
      <c r="C50" s="26" t="n"/>
      <c r="D50" s="27" t="n"/>
      <c r="E50" s="25" t="n"/>
    </row>
    <row r="51">
      <c r="A51" s="25" t="n"/>
      <c r="B51" s="25" t="n"/>
      <c r="C51" s="26" t="n"/>
      <c r="D51" s="27" t="n"/>
      <c r="E51" s="25" t="n"/>
    </row>
    <row r="52">
      <c r="A52" s="25" t="n"/>
      <c r="B52" s="25" t="n"/>
      <c r="C52" s="26" t="n"/>
      <c r="D52" s="27" t="n"/>
      <c r="E52" s="25" t="n"/>
    </row>
    <row r="53">
      <c r="A53" s="25" t="n"/>
      <c r="B53" s="25" t="n"/>
      <c r="C53" s="26" t="n"/>
      <c r="D53" s="27" t="n"/>
      <c r="E53" s="25" t="n"/>
    </row>
    <row r="54">
      <c r="A54" s="25" t="n"/>
      <c r="B54" s="25" t="n"/>
      <c r="C54" s="26" t="n"/>
      <c r="D54" s="27" t="n"/>
      <c r="E54" s="25" t="n"/>
    </row>
    <row r="55">
      <c r="A55" s="25" t="n"/>
      <c r="B55" s="25" t="n"/>
      <c r="C55" s="26" t="n"/>
      <c r="D55" s="27" t="n"/>
      <c r="E55" s="25" t="n"/>
    </row>
    <row r="56">
      <c r="A56" s="25" t="n"/>
      <c r="B56" s="25" t="n"/>
      <c r="C56" s="26" t="n"/>
      <c r="D56" s="27" t="n"/>
      <c r="E56" s="25" t="n"/>
    </row>
    <row r="57">
      <c r="A57" s="25" t="n"/>
      <c r="B57" s="25" t="n"/>
      <c r="C57" s="26" t="n"/>
      <c r="D57" s="27" t="n"/>
      <c r="E57" s="25" t="n"/>
    </row>
    <row r="58">
      <c r="A58" s="25" t="n"/>
      <c r="B58" s="25" t="n"/>
      <c r="C58" s="26" t="n"/>
      <c r="D58" s="27" t="n"/>
      <c r="E58" s="25" t="n"/>
    </row>
    <row r="59">
      <c r="A59" s="25" t="n"/>
      <c r="B59" s="25" t="n"/>
      <c r="C59" s="26" t="n"/>
      <c r="D59" s="27" t="n"/>
      <c r="E59" s="25" t="n"/>
    </row>
    <row r="60">
      <c r="A60" s="25" t="n"/>
      <c r="B60" s="25" t="n"/>
      <c r="C60" s="26" t="n"/>
      <c r="D60" s="27" t="n"/>
      <c r="E60" s="25" t="n"/>
    </row>
    <row r="61">
      <c r="A61" s="25" t="n"/>
      <c r="B61" s="25" t="n"/>
      <c r="C61" s="26" t="n"/>
      <c r="D61" s="27" t="n"/>
      <c r="E61" s="25" t="n"/>
    </row>
    <row r="62">
      <c r="A62" s="25" t="n"/>
      <c r="B62" s="25" t="n"/>
      <c r="C62" s="26" t="n"/>
      <c r="D62" s="27" t="n"/>
      <c r="E62" s="25" t="n"/>
    </row>
    <row r="63">
      <c r="A63" s="25" t="n"/>
      <c r="B63" s="25" t="n"/>
      <c r="C63" s="26" t="n"/>
      <c r="D63" s="27" t="n"/>
      <c r="E63" s="25" t="n"/>
    </row>
    <row r="64">
      <c r="A64" s="25" t="n"/>
      <c r="B64" s="25" t="n"/>
      <c r="C64" s="26" t="n"/>
      <c r="D64" s="27" t="n"/>
      <c r="E64" s="25" t="n"/>
    </row>
    <row r="65">
      <c r="A65" s="25" t="n"/>
      <c r="B65" s="25" t="n"/>
      <c r="C65" s="26" t="n"/>
      <c r="D65" s="27" t="n"/>
      <c r="E65" s="25" t="n"/>
    </row>
    <row r="66">
      <c r="A66" s="25" t="n"/>
      <c r="B66" s="25" t="n"/>
      <c r="C66" s="26" t="n"/>
      <c r="D66" s="27" t="n"/>
      <c r="E66" s="25" t="n"/>
    </row>
    <row r="67">
      <c r="A67" s="25" t="n"/>
      <c r="B67" s="25" t="n"/>
      <c r="C67" s="26" t="n"/>
      <c r="D67" s="27" t="n"/>
      <c r="E67" s="25" t="n"/>
    </row>
    <row r="68">
      <c r="A68" s="25" t="n"/>
      <c r="B68" s="25" t="n"/>
      <c r="C68" s="26" t="n"/>
      <c r="D68" s="27" t="n"/>
      <c r="E68" s="25" t="n"/>
    </row>
    <row r="69">
      <c r="A69" s="25" t="n"/>
      <c r="B69" s="25" t="n"/>
      <c r="C69" s="26" t="n"/>
      <c r="D69" s="27" t="n"/>
      <c r="E69" s="25" t="n"/>
    </row>
    <row r="70">
      <c r="A70" s="25" t="n"/>
      <c r="B70" s="25" t="n"/>
      <c r="C70" s="26" t="n"/>
      <c r="D70" s="27" t="n"/>
      <c r="E70" s="25" t="n"/>
    </row>
    <row r="71">
      <c r="A71" s="25" t="n"/>
      <c r="B71" s="25" t="n"/>
      <c r="C71" s="26" t="n"/>
      <c r="D71" s="27" t="n"/>
      <c r="E71" s="25" t="n"/>
    </row>
    <row r="72">
      <c r="A72" s="25" t="n"/>
      <c r="B72" s="25" t="n"/>
      <c r="C72" s="26" t="n"/>
      <c r="D72" s="27" t="n"/>
      <c r="E72" s="25" t="n"/>
    </row>
    <row r="73">
      <c r="A73" s="25" t="n"/>
      <c r="B73" s="25" t="n"/>
      <c r="C73" s="26" t="n"/>
      <c r="D73" s="27" t="n"/>
      <c r="E73" s="25" t="n"/>
    </row>
    <row r="74">
      <c r="A74" s="25" t="n"/>
      <c r="B74" s="25" t="n"/>
      <c r="C74" s="26" t="n"/>
      <c r="D74" s="27" t="n"/>
      <c r="E74" s="25" t="n"/>
    </row>
    <row r="75">
      <c r="A75" s="25" t="n"/>
      <c r="B75" s="25" t="n"/>
      <c r="C75" s="26" t="n"/>
      <c r="D75" s="27" t="n"/>
      <c r="E75" s="25" t="n"/>
    </row>
    <row r="76">
      <c r="A76" s="25" t="n"/>
      <c r="B76" s="25" t="n"/>
      <c r="C76" s="26" t="n"/>
      <c r="D76" s="27" t="n"/>
      <c r="E76" s="25" t="n"/>
    </row>
    <row r="77">
      <c r="A77" s="25" t="n"/>
      <c r="B77" s="25" t="n"/>
      <c r="C77" s="26" t="n"/>
      <c r="D77" s="27" t="n"/>
      <c r="E77" s="25" t="n"/>
    </row>
    <row r="78">
      <c r="A78" s="25" t="n"/>
      <c r="B78" s="25" t="n"/>
      <c r="C78" s="26" t="n"/>
      <c r="D78" s="27" t="n"/>
      <c r="E78" s="25" t="n"/>
    </row>
    <row r="79">
      <c r="A79" s="25" t="n"/>
      <c r="B79" s="25" t="n"/>
      <c r="C79" s="26" t="n"/>
      <c r="D79" s="27" t="n"/>
      <c r="E79" s="25" t="n"/>
    </row>
    <row r="80">
      <c r="A80" s="25" t="n"/>
      <c r="B80" s="25" t="n"/>
      <c r="C80" s="26" t="n"/>
      <c r="D80" s="27" t="n"/>
      <c r="E80" s="25" t="n"/>
    </row>
    <row r="81">
      <c r="A81" s="25" t="n"/>
      <c r="B81" s="25" t="n"/>
      <c r="C81" s="26" t="n"/>
      <c r="D81" s="27" t="n"/>
      <c r="E81" s="25" t="n"/>
    </row>
    <row r="82">
      <c r="A82" s="25" t="n"/>
      <c r="B82" s="25" t="n"/>
      <c r="C82" s="26" t="n"/>
      <c r="D82" s="27" t="n"/>
      <c r="E82" s="25" t="n"/>
    </row>
    <row r="83">
      <c r="A83" s="25" t="n"/>
      <c r="B83" s="25" t="n"/>
      <c r="C83" s="26" t="n"/>
      <c r="D83" s="27" t="n"/>
      <c r="E83" s="25" t="n"/>
    </row>
    <row r="84">
      <c r="A84" s="25" t="n"/>
      <c r="B84" s="25" t="n"/>
      <c r="C84" s="26" t="n"/>
      <c r="D84" s="27" t="n"/>
      <c r="E84" s="25" t="n"/>
    </row>
    <row r="85">
      <c r="A85" s="25" t="n"/>
      <c r="B85" s="25" t="n"/>
      <c r="C85" s="26" t="n"/>
      <c r="D85" s="27" t="n"/>
      <c r="E85" s="25" t="n"/>
    </row>
    <row r="86">
      <c r="A86" s="25" t="n"/>
      <c r="B86" s="25" t="n"/>
      <c r="C86" s="26" t="n"/>
      <c r="D86" s="27" t="n"/>
      <c r="E86" s="25" t="n"/>
    </row>
    <row r="87">
      <c r="A87" s="25" t="n"/>
      <c r="B87" s="25" t="n"/>
      <c r="C87" s="26" t="n"/>
      <c r="D87" s="27" t="n"/>
      <c r="E87" s="25" t="n"/>
    </row>
    <row r="88">
      <c r="A88" s="25" t="n"/>
      <c r="B88" s="25" t="n"/>
      <c r="C88" s="26" t="n"/>
      <c r="D88" s="27" t="n"/>
      <c r="E88" s="25" t="n"/>
    </row>
    <row r="89">
      <c r="A89" s="25" t="n"/>
      <c r="B89" s="25" t="n"/>
      <c r="C89" s="26" t="n"/>
      <c r="D89" s="27" t="n"/>
      <c r="E89" s="25" t="n"/>
    </row>
    <row r="90">
      <c r="A90" s="25" t="n"/>
      <c r="B90" s="25" t="n"/>
      <c r="C90" s="26" t="n"/>
      <c r="D90" s="27" t="n"/>
      <c r="E90" s="25" t="n"/>
    </row>
    <row r="91">
      <c r="A91" s="25" t="n"/>
      <c r="B91" s="25" t="n"/>
      <c r="C91" s="26" t="n"/>
      <c r="D91" s="27" t="n"/>
      <c r="E91" s="25" t="n"/>
    </row>
    <row r="92">
      <c r="A92" s="25" t="n"/>
      <c r="B92" s="25" t="n"/>
      <c r="C92" s="26" t="n"/>
      <c r="D92" s="27" t="n"/>
      <c r="E92" s="25" t="n"/>
    </row>
    <row r="93">
      <c r="A93" s="25" t="n"/>
      <c r="B93" s="25" t="n"/>
      <c r="C93" s="26" t="n"/>
      <c r="D93" s="27" t="n"/>
      <c r="E93" s="25" t="n"/>
    </row>
  </sheetData>
  <mergeCells count="2">
    <mergeCell ref="A2:H2"/>
    <mergeCell ref="A1:H1"/>
  </mergeCells>
  <dataValidations count="4">
    <dataValidation sqref="B5:B334" showDropDown="0" showInputMessage="0" showErrorMessage="1" allowBlank="1" errorTitle="Pick from the list" error="Please pick a value from the drop-down list." type="list">
      <formula1>=INDIRECT("Policies[Policy No]")</formula1>
    </dataValidation>
    <dataValidation sqref="C5:C334" showDropDown="0" showInputMessage="0" showErrorMessage="1" allowBlank="1" errorTitle="Date needed" error="Type a date like 15-09-2026." type="date" operator="greaterThan">
      <formula1>36526</formula1>
    </dataValidation>
    <dataValidation sqref="D5:D334" showDropDown="0" showInputMessage="0" showErrorMessage="1" allowBlank="1" errorTitle="Number needed" error="Type a number that is 0 or more." type="decimal" operator="greaterThanOrEqual">
      <formula1>0</formula1>
    </dataValidation>
    <dataValidation sqref="E5:E334" showDropDown="0" showInputMessage="0" showErrorMessage="1" allowBlank="1" errorTitle="Pick from the list" error="Please pick a value from the drop-down list." type="list">
      <formula1>=Lists!$D$5:$D$17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1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9" t="inlineStr">
        <is>
          <t>Product summary and loss ratio</t>
        </is>
      </c>
    </row>
    <row r="5" ht="30" customHeight="1">
      <c r="A5" s="18" t="inlineStr">
        <is>
          <t>Product</t>
        </is>
      </c>
      <c r="B5" s="18" t="inlineStr">
        <is>
          <t>Policies</t>
        </is>
      </c>
      <c r="C5" s="18" t="inlineStr">
        <is>
          <t>Premium</t>
        </is>
      </c>
      <c r="D5" s="18" t="inlineStr">
        <is>
          <t>Claims</t>
        </is>
      </c>
      <c r="E5" s="18" t="inlineStr">
        <is>
          <t>Approved Claims</t>
        </is>
      </c>
      <c r="F5" s="18" t="inlineStr">
        <is>
          <t>Loss Ratio</t>
        </is>
      </c>
    </row>
    <row r="6">
      <c r="A6" s="30">
        <f>Lists!$B$5</f>
        <v/>
      </c>
      <c r="B6" s="23">
        <f>COUNTIFS(Policies[Product],$A6)</f>
        <v/>
      </c>
      <c r="C6" s="28">
        <f>SUMIFS(Policies[Annual Premium],Policies[Product],$A6)</f>
        <v/>
      </c>
      <c r="D6" s="23">
        <f>COUNTIFS(Claims[Product],$A6)</f>
        <v/>
      </c>
      <c r="E6" s="28">
        <f>SUMIFS(Claims[Approved Amount],Claims[Product],$A6)</f>
        <v/>
      </c>
      <c r="F6" s="31">
        <f>IFERROR(E6/C6,0)</f>
        <v/>
      </c>
    </row>
    <row r="7">
      <c r="A7" s="30">
        <f>Lists!$B$6</f>
        <v/>
      </c>
      <c r="B7" s="23">
        <f>COUNTIFS(Policies[Product],$A7)</f>
        <v/>
      </c>
      <c r="C7" s="28">
        <f>SUMIFS(Policies[Annual Premium],Policies[Product],$A7)</f>
        <v/>
      </c>
      <c r="D7" s="23">
        <f>COUNTIFS(Claims[Product],$A7)</f>
        <v/>
      </c>
      <c r="E7" s="28">
        <f>SUMIFS(Claims[Approved Amount],Claims[Product],$A7)</f>
        <v/>
      </c>
      <c r="F7" s="31">
        <f>IFERROR(E7/C7,0)</f>
        <v/>
      </c>
    </row>
    <row r="8">
      <c r="A8" s="30">
        <f>Lists!$B$7</f>
        <v/>
      </c>
      <c r="B8" s="23">
        <f>COUNTIFS(Policies[Product],$A8)</f>
        <v/>
      </c>
      <c r="C8" s="28">
        <f>SUMIFS(Policies[Annual Premium],Policies[Product],$A8)</f>
        <v/>
      </c>
      <c r="D8" s="23">
        <f>COUNTIFS(Claims[Product],$A8)</f>
        <v/>
      </c>
      <c r="E8" s="28">
        <f>SUMIFS(Claims[Approved Amount],Claims[Product],$A8)</f>
        <v/>
      </c>
      <c r="F8" s="31">
        <f>IFERROR(E8/C8,0)</f>
        <v/>
      </c>
    </row>
    <row r="9">
      <c r="A9" s="30">
        <f>Lists!$B$8</f>
        <v/>
      </c>
      <c r="B9" s="23">
        <f>COUNTIFS(Policies[Product],$A9)</f>
        <v/>
      </c>
      <c r="C9" s="28">
        <f>SUMIFS(Policies[Annual Premium],Policies[Product],$A9)</f>
        <v/>
      </c>
      <c r="D9" s="23">
        <f>COUNTIFS(Claims[Product],$A9)</f>
        <v/>
      </c>
      <c r="E9" s="28">
        <f>SUMIFS(Claims[Approved Amount],Claims[Product],$A9)</f>
        <v/>
      </c>
      <c r="F9" s="31">
        <f>IFERROR(E9/C9,0)</f>
        <v/>
      </c>
    </row>
    <row r="10">
      <c r="A10" s="30">
        <f>Lists!$B$9</f>
        <v/>
      </c>
      <c r="B10" s="23">
        <f>COUNTIFS(Policies[Product],$A10)</f>
        <v/>
      </c>
      <c r="C10" s="28">
        <f>SUMIFS(Policies[Annual Premium],Policies[Product],$A10)</f>
        <v/>
      </c>
      <c r="D10" s="23">
        <f>COUNTIFS(Claims[Product],$A10)</f>
        <v/>
      </c>
      <c r="E10" s="28">
        <f>SUMIFS(Claims[Approved Amount],Claims[Product],$A10)</f>
        <v/>
      </c>
      <c r="F10" s="31">
        <f>IFERROR(E10/C10,0)</f>
        <v/>
      </c>
    </row>
    <row r="11">
      <c r="A11" s="32" t="inlineStr">
        <is>
          <t>Total</t>
        </is>
      </c>
      <c r="B11" s="33">
        <f>COUNTA(Policies[Policy No])</f>
        <v/>
      </c>
      <c r="C11" s="34">
        <f>SUM(Policies[Annual Premium])</f>
        <v/>
      </c>
      <c r="D11" s="33">
        <f>COUNTA(Claims[Claim ID])</f>
        <v/>
      </c>
      <c r="E11" s="34">
        <f>SUM(Claims[Approved Amount])</f>
        <v/>
      </c>
      <c r="F11" s="35">
        <f>IFERROR(E11/C11,0)</f>
        <v/>
      </c>
    </row>
    <row r="14">
      <c r="A14" s="29" t="inlineStr">
        <is>
          <t>Agent summary</t>
        </is>
      </c>
    </row>
    <row r="15" ht="30" customHeight="1">
      <c r="A15" s="18" t="inlineStr">
        <is>
          <t>Agent</t>
        </is>
      </c>
      <c r="B15" s="18" t="inlineStr">
        <is>
          <t>Policies</t>
        </is>
      </c>
      <c r="C15" s="18" t="inlineStr">
        <is>
          <t>Premium</t>
        </is>
      </c>
      <c r="D15" s="18" t="inlineStr">
        <is>
          <t>Due soon</t>
        </is>
      </c>
    </row>
    <row r="16">
      <c r="A16" s="30">
        <f>Lists!$C$5</f>
        <v/>
      </c>
      <c r="B16" s="23">
        <f>COUNTIFS(Policies[Agent],$A16)</f>
        <v/>
      </c>
      <c r="C16" s="28">
        <f>SUMIFS(Policies[Annual Premium],Policies[Agent],$A16)</f>
        <v/>
      </c>
      <c r="D16" s="23">
        <f>COUNTIFS(Policies[Agent],$A16,Policies[Renewal Status],"Due soon")</f>
        <v/>
      </c>
    </row>
    <row r="17">
      <c r="A17" s="30">
        <f>Lists!$C$6</f>
        <v/>
      </c>
      <c r="B17" s="23">
        <f>COUNTIFS(Policies[Agent],$A17)</f>
        <v/>
      </c>
      <c r="C17" s="28">
        <f>SUMIFS(Policies[Annual Premium],Policies[Agent],$A17)</f>
        <v/>
      </c>
      <c r="D17" s="23">
        <f>COUNTIFS(Policies[Agent],$A17,Policies[Renewal Status],"Due soon")</f>
        <v/>
      </c>
    </row>
    <row r="18">
      <c r="A18" s="30">
        <f>Lists!$C$7</f>
        <v/>
      </c>
      <c r="B18" s="23">
        <f>COUNTIFS(Policies[Agent],$A18)</f>
        <v/>
      </c>
      <c r="C18" s="28">
        <f>SUMIFS(Policies[Annual Premium],Policies[Agent],$A18)</f>
        <v/>
      </c>
      <c r="D18" s="23">
        <f>COUNTIFS(Policies[Agent],$A18,Policies[Renewal Status],"Due soon")</f>
        <v/>
      </c>
    </row>
    <row r="19">
      <c r="A19" s="30">
        <f>Lists!$C$8</f>
        <v/>
      </c>
      <c r="B19" s="23">
        <f>COUNTIFS(Policies[Agent],$A19)</f>
        <v/>
      </c>
      <c r="C19" s="28">
        <f>SUMIFS(Policies[Annual Premium],Policies[Agent],$A19)</f>
        <v/>
      </c>
      <c r="D19" s="23">
        <f>COUNTIFS(Policies[Agent],$A19,Policies[Renewal Status],"Due soon")</f>
        <v/>
      </c>
    </row>
    <row r="20">
      <c r="A20" s="30">
        <f>Lists!$C$9</f>
        <v/>
      </c>
      <c r="B20" s="23">
        <f>COUNTIFS(Policies[Agent],$A20)</f>
        <v/>
      </c>
      <c r="C20" s="28">
        <f>SUMIFS(Policies[Annual Premium],Policies[Agent],$A20)</f>
        <v/>
      </c>
      <c r="D20" s="23">
        <f>COUNTIFS(Policies[Agent],$A20,Policies[Renewal Status],"Due soon")</f>
        <v/>
      </c>
    </row>
    <row r="21">
      <c r="A21" s="30">
        <f>Lists!$C$10</f>
        <v/>
      </c>
      <c r="B21" s="23">
        <f>COUNTIFS(Policies[Agent],$A21)</f>
        <v/>
      </c>
      <c r="C21" s="28">
        <f>SUMIFS(Policies[Annual Premium],Policies[Agent],$A21)</f>
        <v/>
      </c>
      <c r="D21" s="23">
        <f>COUNTIFS(Policies[Agent],$A21,Policies[Renewal Status],"Due soon")</f>
        <v/>
      </c>
    </row>
    <row r="22">
      <c r="A22" s="32" t="inlineStr">
        <is>
          <t>Total</t>
        </is>
      </c>
      <c r="B22" s="33">
        <f>COUNTA(Policies[Policy No])</f>
        <v/>
      </c>
      <c r="C22" s="34">
        <f>SUM(Policies[Annual Premium])</f>
        <v/>
      </c>
      <c r="D22" s="33">
        <f>COUNTIFS(Policies[Renewal Status],"Due soon")</f>
        <v/>
      </c>
    </row>
    <row r="25">
      <c r="A25" s="29" t="inlineStr">
        <is>
          <t>Renewal status</t>
        </is>
      </c>
    </row>
    <row r="26" ht="30" customHeight="1">
      <c r="A26" s="18" t="inlineStr">
        <is>
          <t>Renewal Status</t>
        </is>
      </c>
      <c r="B26" s="18" t="inlineStr">
        <is>
          <t>Policies</t>
        </is>
      </c>
      <c r="C26" s="18" t="inlineStr">
        <is>
          <t>Premium</t>
        </is>
      </c>
    </row>
    <row r="27">
      <c r="A27" s="30" t="inlineStr">
        <is>
          <t>Active</t>
        </is>
      </c>
      <c r="B27" s="23">
        <f>COUNTIFS(Policies[Renewal Status],$A27)</f>
        <v/>
      </c>
      <c r="C27" s="28">
        <f>SUMIFS(Policies[Annual Premium],Policies[Renewal Status],$A27)</f>
        <v/>
      </c>
    </row>
    <row r="28">
      <c r="A28" s="30" t="inlineStr">
        <is>
          <t>Due soon</t>
        </is>
      </c>
      <c r="B28" s="23">
        <f>COUNTIFS(Policies[Renewal Status],$A28)</f>
        <v/>
      </c>
      <c r="C28" s="28">
        <f>SUMIFS(Policies[Annual Premium],Policies[Renewal Status],$A28)</f>
        <v/>
      </c>
    </row>
    <row r="29">
      <c r="A29" s="30" t="inlineStr">
        <is>
          <t>Lapsed</t>
        </is>
      </c>
      <c r="B29" s="23">
        <f>COUNTIFS(Policies[Renewal Status],$A29)</f>
        <v/>
      </c>
      <c r="C29" s="28">
        <f>SUMIFS(Policies[Annual Premium],Policies[Renewal Status],$A29)</f>
        <v/>
      </c>
    </row>
    <row r="30">
      <c r="A30" s="32" t="inlineStr">
        <is>
          <t>Total</t>
        </is>
      </c>
      <c r="B30" s="33">
        <f>COUNTA(Policies[Policy No])</f>
        <v/>
      </c>
      <c r="C30" s="34">
        <f>SUM(Policies[Annual Premium])</f>
        <v/>
      </c>
    </row>
    <row r="33">
      <c r="A33" s="29" t="inlineStr">
        <is>
          <t>City summary</t>
        </is>
      </c>
    </row>
    <row r="34" ht="30" customHeight="1">
      <c r="A34" s="18" t="inlineStr">
        <is>
          <t>City</t>
        </is>
      </c>
      <c r="B34" s="18" t="inlineStr">
        <is>
          <t>Policies</t>
        </is>
      </c>
      <c r="C34" s="18" t="inlineStr">
        <is>
          <t>Premium</t>
        </is>
      </c>
    </row>
    <row r="35">
      <c r="A35" s="30">
        <f>Lists!$A$5</f>
        <v/>
      </c>
      <c r="B35" s="23">
        <f>COUNTIFS(Policies[City],$A35)</f>
        <v/>
      </c>
      <c r="C35" s="28">
        <f>SUMIFS(Policies[Annual Premium],Policies[City],$A35)</f>
        <v/>
      </c>
    </row>
    <row r="36">
      <c r="A36" s="30">
        <f>Lists!$A$6</f>
        <v/>
      </c>
      <c r="B36" s="23">
        <f>COUNTIFS(Policies[City],$A36)</f>
        <v/>
      </c>
      <c r="C36" s="28">
        <f>SUMIFS(Policies[Annual Premium],Policies[City],$A36)</f>
        <v/>
      </c>
    </row>
    <row r="37">
      <c r="A37" s="30">
        <f>Lists!$A$7</f>
        <v/>
      </c>
      <c r="B37" s="23">
        <f>COUNTIFS(Policies[City],$A37)</f>
        <v/>
      </c>
      <c r="C37" s="28">
        <f>SUMIFS(Policies[Annual Premium],Policies[City],$A37)</f>
        <v/>
      </c>
    </row>
    <row r="38">
      <c r="A38" s="30">
        <f>Lists!$A$8</f>
        <v/>
      </c>
      <c r="B38" s="23">
        <f>COUNTIFS(Policies[City],$A38)</f>
        <v/>
      </c>
      <c r="C38" s="28">
        <f>SUMIFS(Policies[Annual Premium],Policies[City],$A38)</f>
        <v/>
      </c>
    </row>
    <row r="39">
      <c r="A39" s="30">
        <f>Lists!$A$9</f>
        <v/>
      </c>
      <c r="B39" s="23">
        <f>COUNTIFS(Policies[City],$A39)</f>
        <v/>
      </c>
      <c r="C39" s="28">
        <f>SUMIFS(Policies[Annual Premium],Policies[City],$A39)</f>
        <v/>
      </c>
    </row>
    <row r="40">
      <c r="A40" s="30">
        <f>Lists!$A$10</f>
        <v/>
      </c>
      <c r="B40" s="23">
        <f>COUNTIFS(Policies[City],$A40)</f>
        <v/>
      </c>
      <c r="C40" s="28">
        <f>SUMIFS(Policies[Annual Premium],Policies[City],$A40)</f>
        <v/>
      </c>
    </row>
    <row r="41">
      <c r="A41" s="32" t="inlineStr">
        <is>
          <t>Total</t>
        </is>
      </c>
      <c r="B41" s="33">
        <f>COUNTA(Policies[Policy No])</f>
        <v/>
      </c>
      <c r="C41" s="34">
        <f>SUM(Policies[Annual Premium])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5:C25"/>
    <mergeCell ref="A33:C33"/>
    <mergeCell ref="A2:I2"/>
    <mergeCell ref="A1:I1"/>
    <mergeCell ref="A4:F4"/>
    <mergeCell ref="A14:D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34" customWidth="1" min="6" max="6"/>
    <col width="16" customWidth="1" min="7" max="7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6" t="inlineStr">
        <is>
          <t>City</t>
        </is>
      </c>
      <c r="B4" s="36" t="inlineStr">
        <is>
          <t>Product</t>
        </is>
      </c>
      <c r="C4" s="36" t="inlineStr">
        <is>
          <t>Agent</t>
        </is>
      </c>
      <c r="D4" s="36" t="inlineStr">
        <is>
          <t>Claim Status</t>
        </is>
      </c>
      <c r="F4" s="37" t="inlineStr">
        <is>
          <t>Setting</t>
        </is>
      </c>
      <c r="G4" s="37" t="inlineStr">
        <is>
          <t>Value</t>
        </is>
      </c>
    </row>
    <row r="5">
      <c r="A5" s="19" t="inlineStr">
        <is>
          <t>Pune</t>
        </is>
      </c>
      <c r="B5" s="19" t="inlineStr">
        <is>
          <t>Health</t>
        </is>
      </c>
      <c r="C5" s="19" t="inlineStr">
        <is>
          <t>Shahrukh</t>
        </is>
      </c>
      <c r="D5" s="19" t="inlineStr">
        <is>
          <t>Approved</t>
        </is>
      </c>
      <c r="F5" s="38" t="inlineStr">
        <is>
          <t>Report date (use =TODAY() for live)</t>
        </is>
      </c>
      <c r="G5" s="39" t="n">
        <v>46295</v>
      </c>
    </row>
    <row r="6">
      <c r="A6" s="19" t="inlineStr">
        <is>
          <t>Solapur</t>
        </is>
      </c>
      <c r="B6" s="19" t="inlineStr">
        <is>
          <t>Motor</t>
        </is>
      </c>
      <c r="C6" s="19" t="inlineStr">
        <is>
          <t>Amir</t>
        </is>
      </c>
      <c r="D6" s="19" t="inlineStr">
        <is>
          <t>Pending</t>
        </is>
      </c>
      <c r="F6" s="38" t="inlineStr">
        <is>
          <t>Renewal alert window (days)</t>
        </is>
      </c>
      <c r="G6" s="40" t="n">
        <v>30</v>
      </c>
    </row>
    <row r="7">
      <c r="A7" s="19" t="inlineStr">
        <is>
          <t>Nashik</t>
        </is>
      </c>
      <c r="B7" s="19" t="inlineStr">
        <is>
          <t>Term Life</t>
        </is>
      </c>
      <c r="C7" s="19" t="inlineStr">
        <is>
          <t>Salman</t>
        </is>
      </c>
      <c r="D7" s="19" t="inlineStr">
        <is>
          <t>Rejected</t>
        </is>
      </c>
    </row>
    <row r="8">
      <c r="A8" s="19" t="inlineStr">
        <is>
          <t>Sambhaji Nagar</t>
        </is>
      </c>
      <c r="B8" s="19" t="inlineStr">
        <is>
          <t>Home</t>
        </is>
      </c>
      <c r="C8" s="19" t="inlineStr">
        <is>
          <t>Zoya</t>
        </is>
      </c>
      <c r="D8" s="25" t="n"/>
    </row>
    <row r="9">
      <c r="A9" s="19" t="inlineStr">
        <is>
          <t>Kolhapur</t>
        </is>
      </c>
      <c r="B9" s="19" t="inlineStr">
        <is>
          <t>Travel</t>
        </is>
      </c>
      <c r="C9" s="19" t="inlineStr">
        <is>
          <t>Ravina</t>
        </is>
      </c>
      <c r="D9" s="25" t="n"/>
    </row>
    <row r="10">
      <c r="A10" s="19" t="inlineStr">
        <is>
          <t>Nagpur</t>
        </is>
      </c>
      <c r="B10" s="25" t="n"/>
      <c r="C10" s="19" t="inlineStr">
        <is>
          <t>Raja</t>
        </is>
      </c>
      <c r="D10" s="25" t="n"/>
    </row>
    <row r="11">
      <c r="A11" s="25" t="n"/>
      <c r="B11" s="25" t="n"/>
      <c r="C11" s="25" t="n"/>
      <c r="D11" s="25" t="n"/>
    </row>
    <row r="12">
      <c r="A12" s="25" t="n"/>
      <c r="B12" s="25" t="n"/>
      <c r="C12" s="25" t="n"/>
      <c r="D12" s="25" t="n"/>
    </row>
    <row r="13">
      <c r="A13" s="25" t="n"/>
      <c r="B13" s="25" t="n"/>
      <c r="C13" s="25" t="n"/>
      <c r="D13" s="25" t="n"/>
    </row>
    <row r="14">
      <c r="A14" s="25" t="n"/>
      <c r="B14" s="25" t="n"/>
      <c r="C14" s="25" t="n"/>
      <c r="D14" s="25" t="n"/>
    </row>
    <row r="15">
      <c r="A15" s="25" t="n"/>
      <c r="B15" s="25" t="n"/>
      <c r="C15" s="25" t="n"/>
      <c r="D15" s="25" t="n"/>
    </row>
    <row r="16">
      <c r="A16" s="25" t="n"/>
      <c r="B16" s="25" t="n"/>
      <c r="C16" s="25" t="n"/>
      <c r="D16" s="25" t="n"/>
    </row>
    <row r="17">
      <c r="A17" s="25" t="n"/>
      <c r="B17" s="25" t="n"/>
      <c r="C17" s="25" t="n"/>
      <c r="D17" s="25" t="n"/>
    </row>
    <row r="18">
      <c r="A18" s="25" t="n"/>
      <c r="B18" s="25" t="n"/>
      <c r="C18" s="25" t="n"/>
    </row>
    <row r="19">
      <c r="A19" s="25" t="n"/>
      <c r="B19" s="25" t="n"/>
      <c r="C19" s="25" t="n"/>
    </row>
    <row r="20">
      <c r="A20" s="25" t="n"/>
      <c r="C20" s="25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Insurance Excel Template (Policy Register, Renewals and Claims)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2026-10-06T16:24:11Z</dcterms:created>
  <dcterms:modified xmlns:dcterms="http://purl.org/dc/terms/" xmlns:xsi="http://www.w3.org/2001/XMLSchema-instance" xsi:type="dcterms:W3CDTF">2026-10-06T16:24:11Z</dcterms:modified>
</cp:coreProperties>
</file>