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jects" sheetId="3" state="visible" r:id="rId3"/>
    <sheet xmlns:r="http://schemas.openxmlformats.org/officeDocument/2006/relationships" name="Funds Received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%"/>
    <numFmt numFmtId="168" formatCode="&quot;₹&quot;#,##0;[Red]-&quot;₹&quot;#,##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1" fillId="3" borderId="2" applyAlignment="1" pivotButton="0" quotePrefix="0" xfId="0">
      <alignment horizontal="center" vertical="center" wrapText="1"/>
    </xf>
    <xf numFmtId="167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7" fontId="5" fillId="6" borderId="1" pivotButton="0" quotePrefix="0" xfId="0"/>
    <xf numFmtId="166" fontId="5" fillId="6" borderId="1" pivotButton="0" quotePrefix="0" xfId="0"/>
    <xf numFmtId="0" fontId="5" fillId="6" borderId="1" pivotButton="0" quotePrefix="0" xfId="0"/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7" fontId="4" fillId="3" borderId="1" pivotButton="0" quotePrefix="0" xfId="0"/>
    <xf numFmtId="168" fontId="5" fillId="6" borderId="1" pivotButton="0" quotePrefix="0" xfId="0"/>
    <xf numFmtId="168" fontId="4" fillId="3" borderId="1" pivotButton="0" quotePrefix="0" xfId="0"/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Amount spent by district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'Calculations'!$E$6:$E$11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Beneficiaries by scheme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'Calculations'!C16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'Calculations'!$A$17:$A$21</f>
            </numRef>
          </cat>
          <val>
            <numRef>
              <f>'Calculations'!$C$17:$C$21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Funds received vs released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'Calculations'!B26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'Calculations'!$A$27:$A$29</f>
            </numRef>
          </cat>
          <val>
            <numRef>
              <f>'Calculations'!$B$27:$B$29</f>
            </numRef>
          </val>
        </ser>
        <ser>
          <idx val="1"/>
          <order val="1"/>
          <tx>
            <strRef>
              <f>'Calculations'!C26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'Calculations'!$A$27:$A$29</f>
            </numRef>
          </cat>
          <val>
            <numRef>
              <f>'Calculations'!$C$27:$C$29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Utilisation % by district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'Calculations'!F5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'Calculations'!$F$6:$F$11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rojects" displayName="Projects" ref="A4:P44" headerRowCount="1">
  <autoFilter ref="A4:P44"/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>
      <calculatedColumnFormula>IFERROR(Projects[[#This Row],[Amount Spent]]/Projects[[#This Row],[Funds Released]],0)</calculatedColumnFormula>
    </tableColumn>
    <tableColumn id="13" name="Column13">
      <calculatedColumnFormula>Projects[[#This Row],[Funds Released]]-Projects[[#This Row],[Amount Spent]]</calculatedColumnFormula>
    </tableColumn>
    <tableColumn id="14" name="Column14">
      <calculatedColumnFormula>IFERROR(Projects[[#This Row],[Beneficiaries Reached]]/Projects[[#This Row],[Target Beneficiaries]],0)</calculatedColumnFormula>
    </tableColumn>
    <tableColumn id="15" name="Column15">
      <calculatedColumnFormula>IFERROR(Projects[[#This Row],[Amount Spent]]/Projects[[#This Row],[Beneficiaries Reached]],0)</calculatedColumnFormula>
    </tableColumn>
    <tableColumn id="16" name="Column16">
      <calculatedColumnFormula>IF(AND(Projects[[#This Row],[Status]]="Ongoing",Projects[[#This Row],[Utilisation %]]&lt;0.5),"Slow spending","OK")</calculatedColumnFormula>
    </tableColumn>
  </tableColumns>
  <tableStyleInfo name="TableStyleLight9" showRowStripes="1"/>
</table>
</file>

<file path=xl/tables/table2.xml><?xml version="1.0" encoding="utf-8"?>
<table xmlns="http://schemas.openxmlformats.org/spreadsheetml/2006/main" id="2" name="Funds" displayName="Funds" ref="A4:D12" headerRowCount="1">
  <autoFilter ref="A4:D12"/>
  <tableColumns count="4">
    <tableColumn id="1" name="Column1"/>
    <tableColumn id="2" name="Column2"/>
    <tableColumn id="3" name="Column3"/>
    <tableColumn id="4" name="Column4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Government and NGO Excel Template (Schemes, Beneficiaries and Fund Utilisation)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Track every project or scheme with sanctioned budget, funds released, amount spent and beneficiaries reached, see utilisation % and cost per beneficiary by district and scheme, and keep a fund position by funding source.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30" customHeight="1">
      <c r="B10" s="4" t="inlineStr">
        <is>
          <t>Projects</t>
        </is>
      </c>
      <c r="C10" s="5" t="inlineStr">
        <is>
          <t>Input table Projects. Utilisation %, Unspent Balance, Reach %, Cost per Beneficiary and Flag are formulas.</t>
        </is>
      </c>
    </row>
    <row r="11" ht="18" customHeight="1">
      <c r="B11" s="4" t="inlineStr">
        <is>
          <t>Funds Received</t>
        </is>
      </c>
      <c r="C11" s="5" t="inlineStr">
        <is>
          <t>Input table Funds: every grant instalment and donation.</t>
        </is>
      </c>
    </row>
    <row r="12" ht="18" customHeight="1">
      <c r="B12" s="4" t="inlineStr">
        <is>
          <t>Calculations</t>
        </is>
      </c>
      <c r="C12" s="5" t="inlineStr">
        <is>
          <t>District, scheme, fund position by source, and status summaries.</t>
        </is>
      </c>
    </row>
    <row r="13" ht="18" customHeight="1">
      <c r="B13" s="4" t="inlineStr">
        <is>
          <t>Lists</t>
        </is>
      </c>
      <c r="C13" s="5" t="inlineStr">
        <is>
          <t>Districts, schemes, funding sources and status.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Funds Received and add each grant instalment or donation: Date, Funding Source, Details, Amount.</t>
        </is>
      </c>
    </row>
    <row r="17" ht="18" customHeight="1">
      <c r="B17" s="4" t="inlineStr">
        <is>
          <t>Step 2</t>
        </is>
      </c>
      <c r="C17" s="5" t="inlineStr">
        <is>
          <t>Open Projects. For each project type Project ID, Start Date, Sanctioned Budget and Target Beneficiaries.</t>
        </is>
      </c>
    </row>
    <row r="18" ht="18" customHeight="1">
      <c r="B18" s="4" t="inlineStr">
        <is>
          <t>Step 3</t>
        </is>
      </c>
      <c r="C18" s="5" t="inlineStr">
        <is>
          <t>Pick District, Scheme, Funding Source and Status from the drop-downs.</t>
        </is>
      </c>
    </row>
    <row r="19" ht="18" customHeight="1">
      <c r="B19" s="4" t="inlineStr">
        <is>
          <t>Step 4</t>
        </is>
      </c>
      <c r="C19" s="5" t="inlineStr">
        <is>
          <t>Every month update Funds Released, Amount Spent and Beneficiaries Reached.</t>
        </is>
      </c>
    </row>
    <row r="20" ht="18" customHeight="1">
      <c r="B20" s="4" t="inlineStr">
        <is>
          <t>Step 5</t>
        </is>
      </c>
      <c r="C20" s="5" t="inlineStr">
        <is>
          <t>Yellow rows flag slow spending.</t>
        </is>
      </c>
    </row>
    <row r="21" ht="18" customHeight="1">
      <c r="B21" s="4" t="inlineStr">
        <is>
          <t>Step 6</t>
        </is>
      </c>
      <c r="C21" s="5" t="inlineStr">
        <is>
          <t>Open Dashboard for your monthly report to donors or the district office.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Guide</t>
        </is>
      </c>
      <c r="C35" s="5" t="inlineStr">
        <is>
          <t>Full guide with formulas: https://ravindrabagale.com/guides/excel-template-government-ngo.html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Rani Seva Foundation: projects, beneficiaries and funds (FY 2026-27)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Projects</t>
        </is>
      </c>
      <c r="C4" s="11" t="n"/>
      <c r="D4" s="11" t="n"/>
      <c r="E4" s="10" t="inlineStr">
        <is>
          <t>Sanctioned</t>
        </is>
      </c>
      <c r="F4" s="11" t="n"/>
      <c r="G4" s="11" t="n"/>
      <c r="H4" s="10" t="inlineStr">
        <is>
          <t>Spent</t>
        </is>
      </c>
      <c r="I4" s="11" t="n"/>
      <c r="J4" s="11" t="n"/>
      <c r="K4" s="10" t="inlineStr">
        <is>
          <t>Utilisation %</t>
        </is>
      </c>
      <c r="L4" s="11" t="n"/>
      <c r="M4" s="11" t="n"/>
      <c r="N4" s="10" t="inlineStr">
        <is>
          <t>Beneficiaries reached</t>
        </is>
      </c>
      <c r="O4" s="11" t="n"/>
      <c r="P4" s="11" t="n"/>
      <c r="Q4" s="10" t="inlineStr">
        <is>
          <t>Cost per beneficiary</t>
        </is>
      </c>
      <c r="R4" s="11" t="n"/>
      <c r="S4" s="11" t="n"/>
    </row>
    <row r="5" ht="24" customHeight="1">
      <c r="B5" s="12">
        <f>COUNTA(Projects[Project ID])</f>
        <v/>
      </c>
      <c r="C5" s="13" t="n"/>
      <c r="D5" s="13" t="n"/>
      <c r="E5" s="14">
        <f>SUM(Projects[Sanctioned Budget])</f>
        <v/>
      </c>
      <c r="F5" s="13" t="n"/>
      <c r="G5" s="13" t="n"/>
      <c r="H5" s="14">
        <f>SUM(Projects[Amount Spent])</f>
        <v/>
      </c>
      <c r="I5" s="13" t="n"/>
      <c r="J5" s="13" t="n"/>
      <c r="K5" s="15">
        <f>IFERROR(SUM(Projects[Amount Spent])/SUM(Projects[Funds Released]),0)</f>
        <v/>
      </c>
      <c r="L5" s="13" t="n"/>
      <c r="M5" s="13" t="n"/>
      <c r="N5" s="12">
        <f>SUM(Projects[Beneficiaries Reached])</f>
        <v/>
      </c>
      <c r="O5" s="13" t="n"/>
      <c r="P5" s="13" t="n"/>
      <c r="Q5" s="14">
        <f>IFERROR(SUM(Projects[Amount Spent])/SUM(Projects[Beneficiaries Reached]),0)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0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5" customWidth="1" min="2" max="2"/>
    <col width="17" customWidth="1" min="3" max="3"/>
    <col width="17" customWidth="1" min="4" max="4"/>
    <col width="12" customWidth="1" min="5" max="5"/>
    <col width="10" customWidth="1" min="6" max="6"/>
    <col width="13" customWidth="1" min="7" max="7"/>
    <col width="12" customWidth="1" min="8" max="8"/>
    <col width="12" customWidth="1" min="9" max="9"/>
    <col width="11" customWidth="1" min="10" max="10"/>
    <col width="11" customWidth="1" min="11" max="11"/>
    <col width="10" customWidth="1" min="12" max="12"/>
    <col width="12" customWidth="1" min="13" max="13"/>
    <col width="9" customWidth="1" min="14" max="14"/>
    <col width="11" customWidth="1" min="15" max="15"/>
    <col width="13" customWidth="1" min="16" max="16"/>
  </cols>
  <sheetData>
    <row r="1" ht="30" customHeight="1">
      <c r="A1" s="16" t="inlineStr">
        <is>
          <t>Project and beneficiary register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Project ID</t>
        </is>
      </c>
      <c r="B4" s="18" t="inlineStr">
        <is>
          <t>District</t>
        </is>
      </c>
      <c r="C4" s="18" t="inlineStr">
        <is>
          <t>Scheme</t>
        </is>
      </c>
      <c r="D4" s="18" t="inlineStr">
        <is>
          <t>Funding Source</t>
        </is>
      </c>
      <c r="E4" s="18" t="inlineStr">
        <is>
          <t>Start Date</t>
        </is>
      </c>
      <c r="F4" s="18" t="inlineStr">
        <is>
          <t>Status</t>
        </is>
      </c>
      <c r="G4" s="18" t="inlineStr">
        <is>
          <t>Sanctioned Budget</t>
        </is>
      </c>
      <c r="H4" s="18" t="inlineStr">
        <is>
          <t>Funds Released</t>
        </is>
      </c>
      <c r="I4" s="18" t="inlineStr">
        <is>
          <t>Amount Spent</t>
        </is>
      </c>
      <c r="J4" s="18" t="inlineStr">
        <is>
          <t>Target Beneficiaries</t>
        </is>
      </c>
      <c r="K4" s="18" t="inlineStr">
        <is>
          <t>Beneficiaries Reached</t>
        </is>
      </c>
      <c r="L4" s="18" t="inlineStr">
        <is>
          <t>Utilisation %</t>
        </is>
      </c>
      <c r="M4" s="18" t="inlineStr">
        <is>
          <t>Unspent Balance</t>
        </is>
      </c>
      <c r="N4" s="18" t="inlineStr">
        <is>
          <t>Reach %</t>
        </is>
      </c>
      <c r="O4" s="18" t="inlineStr">
        <is>
          <t>Cost per Beneficiary</t>
        </is>
      </c>
      <c r="P4" s="18" t="inlineStr">
        <is>
          <t>Flag</t>
        </is>
      </c>
    </row>
    <row r="5">
      <c r="A5" s="19" t="inlineStr">
        <is>
          <t>PR-101</t>
        </is>
      </c>
      <c r="B5" s="19" t="inlineStr">
        <is>
          <t>Nagpur</t>
        </is>
      </c>
      <c r="C5" s="19" t="inlineStr">
        <is>
          <t>Skill Training</t>
        </is>
      </c>
      <c r="D5" s="19" t="inlineStr">
        <is>
          <t>Government Grant</t>
        </is>
      </c>
      <c r="E5" s="20" t="n">
        <v>46248</v>
      </c>
      <c r="F5" s="19" t="inlineStr">
        <is>
          <t>Ongoing</t>
        </is>
      </c>
      <c r="G5" s="21" t="n">
        <v>902000</v>
      </c>
      <c r="H5" s="21" t="n">
        <v>541000</v>
      </c>
      <c r="I5" s="21" t="n">
        <v>268100</v>
      </c>
      <c r="J5" s="22" t="n">
        <v>150</v>
      </c>
      <c r="K5" s="22" t="n">
        <v>97</v>
      </c>
      <c r="L5" s="23">
        <f>IFERROR(Projects[[#This Row],[Amount Spent]]/Projects[[#This Row],[Funds Released]],0)</f>
        <v/>
      </c>
      <c r="M5" s="24">
        <f>Projects[[#This Row],[Funds Released]]-Projects[[#This Row],[Amount Spent]]</f>
        <v/>
      </c>
      <c r="N5" s="23">
        <f>IFERROR(Projects[[#This Row],[Beneficiaries Reached]]/Projects[[#This Row],[Target Beneficiaries]],0)</f>
        <v/>
      </c>
      <c r="O5" s="24">
        <f>IFERROR(Projects[[#This Row],[Amount Spent]]/Projects[[#This Row],[Beneficiaries Reached]],0)</f>
        <v/>
      </c>
      <c r="P5" s="25">
        <f>IF(AND(Projects[[#This Row],[Status]]="Ongoing",Projects[[#This Row],[Utilisation %]]&lt;0.5),"Slow spending","OK")</f>
        <v/>
      </c>
    </row>
    <row r="6">
      <c r="A6" s="19" t="inlineStr">
        <is>
          <t>PR-102</t>
        </is>
      </c>
      <c r="B6" s="19" t="inlineStr">
        <is>
          <t>Solapur</t>
        </is>
      </c>
      <c r="C6" s="19" t="inlineStr">
        <is>
          <t>School Kits</t>
        </is>
      </c>
      <c r="D6" s="19" t="inlineStr">
        <is>
          <t>CSR Grant</t>
        </is>
      </c>
      <c r="E6" s="20" t="n">
        <v>46027</v>
      </c>
      <c r="F6" s="19" t="inlineStr">
        <is>
          <t>Ongoing</t>
        </is>
      </c>
      <c r="G6" s="21" t="n">
        <v>971000</v>
      </c>
      <c r="H6" s="21" t="n">
        <v>728000</v>
      </c>
      <c r="I6" s="21" t="n">
        <v>648500</v>
      </c>
      <c r="J6" s="22" t="n">
        <v>1000</v>
      </c>
      <c r="K6" s="22" t="n">
        <v>331</v>
      </c>
      <c r="L6" s="23">
        <f>IFERROR(Projects[[#This Row],[Amount Spent]]/Projects[[#This Row],[Funds Released]],0)</f>
        <v/>
      </c>
      <c r="M6" s="24">
        <f>Projects[[#This Row],[Funds Released]]-Projects[[#This Row],[Amount Spent]]</f>
        <v/>
      </c>
      <c r="N6" s="23">
        <f>IFERROR(Projects[[#This Row],[Beneficiaries Reached]]/Projects[[#This Row],[Target Beneficiaries]],0)</f>
        <v/>
      </c>
      <c r="O6" s="24">
        <f>IFERROR(Projects[[#This Row],[Amount Spent]]/Projects[[#This Row],[Beneficiaries Reached]],0)</f>
        <v/>
      </c>
      <c r="P6" s="25">
        <f>IF(AND(Projects[[#This Row],[Status]]="Ongoing",Projects[[#This Row],[Utilisation %]]&lt;0.5),"Slow spending","OK")</f>
        <v/>
      </c>
    </row>
    <row r="7">
      <c r="A7" s="19" t="inlineStr">
        <is>
          <t>PR-103</t>
        </is>
      </c>
      <c r="B7" s="19" t="inlineStr">
        <is>
          <t>Sambhaji Nagar</t>
        </is>
      </c>
      <c r="C7" s="19" t="inlineStr">
        <is>
          <t>Skill Training</t>
        </is>
      </c>
      <c r="D7" s="19" t="inlineStr">
        <is>
          <t>Individual Donations</t>
        </is>
      </c>
      <c r="E7" s="20" t="n">
        <v>45946</v>
      </c>
      <c r="F7" s="19" t="inlineStr">
        <is>
          <t>Completed</t>
        </is>
      </c>
      <c r="G7" s="21" t="n">
        <v>662000</v>
      </c>
      <c r="H7" s="21" t="n">
        <v>662000</v>
      </c>
      <c r="I7" s="21" t="n">
        <v>623100</v>
      </c>
      <c r="J7" s="22" t="n">
        <v>80</v>
      </c>
      <c r="K7" s="22" t="n">
        <v>74</v>
      </c>
      <c r="L7" s="23">
        <f>IFERROR(Projects[[#This Row],[Amount Spent]]/Projects[[#This Row],[Funds Released]],0)</f>
        <v/>
      </c>
      <c r="M7" s="24">
        <f>Projects[[#This Row],[Funds Released]]-Projects[[#This Row],[Amount Spent]]</f>
        <v/>
      </c>
      <c r="N7" s="23">
        <f>IFERROR(Projects[[#This Row],[Beneficiaries Reached]]/Projects[[#This Row],[Target Beneficiaries]],0)</f>
        <v/>
      </c>
      <c r="O7" s="24">
        <f>IFERROR(Projects[[#This Row],[Amount Spent]]/Projects[[#This Row],[Beneficiaries Reached]],0)</f>
        <v/>
      </c>
      <c r="P7" s="25">
        <f>IF(AND(Projects[[#This Row],[Status]]="Ongoing",Projects[[#This Row],[Utilisation %]]&lt;0.5),"Slow spending","OK")</f>
        <v/>
      </c>
    </row>
    <row r="8">
      <c r="A8" s="19" t="inlineStr">
        <is>
          <t>PR-104</t>
        </is>
      </c>
      <c r="B8" s="19" t="inlineStr">
        <is>
          <t>Kolhapur</t>
        </is>
      </c>
      <c r="C8" s="19" t="inlineStr">
        <is>
          <t>Water Projects</t>
        </is>
      </c>
      <c r="D8" s="19" t="inlineStr">
        <is>
          <t>Individual Donations</t>
        </is>
      </c>
      <c r="E8" s="20" t="n">
        <v>46081</v>
      </c>
      <c r="F8" s="19" t="inlineStr">
        <is>
          <t>Ongoing</t>
        </is>
      </c>
      <c r="G8" s="21" t="n">
        <v>700000</v>
      </c>
      <c r="H8" s="21" t="n">
        <v>525000</v>
      </c>
      <c r="I8" s="21" t="n">
        <v>327100</v>
      </c>
      <c r="J8" s="22" t="n">
        <v>300</v>
      </c>
      <c r="K8" s="22" t="n">
        <v>204</v>
      </c>
      <c r="L8" s="23">
        <f>IFERROR(Projects[[#This Row],[Amount Spent]]/Projects[[#This Row],[Funds Released]],0)</f>
        <v/>
      </c>
      <c r="M8" s="24">
        <f>Projects[[#This Row],[Funds Released]]-Projects[[#This Row],[Amount Spent]]</f>
        <v/>
      </c>
      <c r="N8" s="23">
        <f>IFERROR(Projects[[#This Row],[Beneficiaries Reached]]/Projects[[#This Row],[Target Beneficiaries]],0)</f>
        <v/>
      </c>
      <c r="O8" s="24">
        <f>IFERROR(Projects[[#This Row],[Amount Spent]]/Projects[[#This Row],[Beneficiaries Reached]],0)</f>
        <v/>
      </c>
      <c r="P8" s="25">
        <f>IF(AND(Projects[[#This Row],[Status]]="Ongoing",Projects[[#This Row],[Utilisation %]]&lt;0.5),"Slow spending","OK")</f>
        <v/>
      </c>
    </row>
    <row r="9">
      <c r="A9" s="19" t="inlineStr">
        <is>
          <t>PR-105</t>
        </is>
      </c>
      <c r="B9" s="19" t="inlineStr">
        <is>
          <t>Sambhaji Nagar</t>
        </is>
      </c>
      <c r="C9" s="19" t="inlineStr">
        <is>
          <t>Health Camps</t>
        </is>
      </c>
      <c r="D9" s="19" t="inlineStr">
        <is>
          <t>CSR Grant</t>
        </is>
      </c>
      <c r="E9" s="20" t="n">
        <v>45946</v>
      </c>
      <c r="F9" s="19" t="inlineStr">
        <is>
          <t>Completed</t>
        </is>
      </c>
      <c r="G9" s="21" t="n">
        <v>458000</v>
      </c>
      <c r="H9" s="21" t="n">
        <v>458000</v>
      </c>
      <c r="I9" s="21" t="n">
        <v>434000</v>
      </c>
      <c r="J9" s="22" t="n">
        <v>800</v>
      </c>
      <c r="K9" s="22" t="n">
        <v>800</v>
      </c>
      <c r="L9" s="23">
        <f>IFERROR(Projects[[#This Row],[Amount Spent]]/Projects[[#This Row],[Funds Released]],0)</f>
        <v/>
      </c>
      <c r="M9" s="24">
        <f>Projects[[#This Row],[Funds Released]]-Projects[[#This Row],[Amount Spent]]</f>
        <v/>
      </c>
      <c r="N9" s="23">
        <f>IFERROR(Projects[[#This Row],[Beneficiaries Reached]]/Projects[[#This Row],[Target Beneficiaries]],0)</f>
        <v/>
      </c>
      <c r="O9" s="24">
        <f>IFERROR(Projects[[#This Row],[Amount Spent]]/Projects[[#This Row],[Beneficiaries Reached]],0)</f>
        <v/>
      </c>
      <c r="P9" s="25">
        <f>IF(AND(Projects[[#This Row],[Status]]="Ongoing",Projects[[#This Row],[Utilisation %]]&lt;0.5),"Slow spending","OK")</f>
        <v/>
      </c>
    </row>
    <row r="10">
      <c r="A10" s="19" t="inlineStr">
        <is>
          <t>PR-106</t>
        </is>
      </c>
      <c r="B10" s="19" t="inlineStr">
        <is>
          <t>Nagpur</t>
        </is>
      </c>
      <c r="C10" s="19" t="inlineStr">
        <is>
          <t>Health Camps</t>
        </is>
      </c>
      <c r="D10" s="19" t="inlineStr">
        <is>
          <t>CSR Grant</t>
        </is>
      </c>
      <c r="E10" s="20" t="n">
        <v>46189</v>
      </c>
      <c r="F10" s="19" t="inlineStr">
        <is>
          <t>Ongoing</t>
        </is>
      </c>
      <c r="G10" s="21" t="n">
        <v>154000</v>
      </c>
      <c r="H10" s="21" t="n">
        <v>92000</v>
      </c>
      <c r="I10" s="21" t="n">
        <v>28300</v>
      </c>
      <c r="J10" s="22" t="n">
        <v>300</v>
      </c>
      <c r="K10" s="22" t="n">
        <v>152</v>
      </c>
      <c r="L10" s="23">
        <f>IFERROR(Projects[[#This Row],[Amount Spent]]/Projects[[#This Row],[Funds Released]],0)</f>
        <v/>
      </c>
      <c r="M10" s="24">
        <f>Projects[[#This Row],[Funds Released]]-Projects[[#This Row],[Amount Spent]]</f>
        <v/>
      </c>
      <c r="N10" s="23">
        <f>IFERROR(Projects[[#This Row],[Beneficiaries Reached]]/Projects[[#This Row],[Target Beneficiaries]],0)</f>
        <v/>
      </c>
      <c r="O10" s="24">
        <f>IFERROR(Projects[[#This Row],[Amount Spent]]/Projects[[#This Row],[Beneficiaries Reached]],0)</f>
        <v/>
      </c>
      <c r="P10" s="25">
        <f>IF(AND(Projects[[#This Row],[Status]]="Ongoing",Projects[[#This Row],[Utilisation %]]&lt;0.5),"Slow spending","OK")</f>
        <v/>
      </c>
    </row>
    <row r="11">
      <c r="A11" s="19" t="inlineStr">
        <is>
          <t>PR-107</t>
        </is>
      </c>
      <c r="B11" s="19" t="inlineStr">
        <is>
          <t>Nashik</t>
        </is>
      </c>
      <c r="C11" s="19" t="inlineStr">
        <is>
          <t>Skill Training</t>
        </is>
      </c>
      <c r="D11" s="19" t="inlineStr">
        <is>
          <t>CSR Grant</t>
        </is>
      </c>
      <c r="E11" s="20" t="n">
        <v>46085</v>
      </c>
      <c r="F11" s="19" t="inlineStr">
        <is>
          <t>Completed</t>
        </is>
      </c>
      <c r="G11" s="21" t="n">
        <v>1714000</v>
      </c>
      <c r="H11" s="21" t="n">
        <v>1714000</v>
      </c>
      <c r="I11" s="21" t="n">
        <v>1620500</v>
      </c>
      <c r="J11" s="22" t="n">
        <v>200</v>
      </c>
      <c r="K11" s="22" t="n">
        <v>205</v>
      </c>
      <c r="L11" s="23">
        <f>IFERROR(Projects[[#This Row],[Amount Spent]]/Projects[[#This Row],[Funds Released]],0)</f>
        <v/>
      </c>
      <c r="M11" s="24">
        <f>Projects[[#This Row],[Funds Released]]-Projects[[#This Row],[Amount Spent]]</f>
        <v/>
      </c>
      <c r="N11" s="23">
        <f>IFERROR(Projects[[#This Row],[Beneficiaries Reached]]/Projects[[#This Row],[Target Beneficiaries]],0)</f>
        <v/>
      </c>
      <c r="O11" s="24">
        <f>IFERROR(Projects[[#This Row],[Amount Spent]]/Projects[[#This Row],[Beneficiaries Reached]],0)</f>
        <v/>
      </c>
      <c r="P11" s="25">
        <f>IF(AND(Projects[[#This Row],[Status]]="Ongoing",Projects[[#This Row],[Utilisation %]]&lt;0.5),"Slow spending","OK")</f>
        <v/>
      </c>
    </row>
    <row r="12">
      <c r="A12" s="19" t="inlineStr">
        <is>
          <t>PR-108</t>
        </is>
      </c>
      <c r="B12" s="19" t="inlineStr">
        <is>
          <t>Kolhapur</t>
        </is>
      </c>
      <c r="C12" s="19" t="inlineStr">
        <is>
          <t>Water Projects</t>
        </is>
      </c>
      <c r="D12" s="19" t="inlineStr">
        <is>
          <t>CSR Grant</t>
        </is>
      </c>
      <c r="E12" s="20" t="n">
        <v>45968</v>
      </c>
      <c r="F12" s="19" t="inlineStr">
        <is>
          <t>Completed</t>
        </is>
      </c>
      <c r="G12" s="21" t="n">
        <v>200000</v>
      </c>
      <c r="H12" s="21" t="n">
        <v>200000</v>
      </c>
      <c r="I12" s="21" t="n">
        <v>190900</v>
      </c>
      <c r="J12" s="22" t="n">
        <v>80</v>
      </c>
      <c r="K12" s="22" t="n">
        <v>76</v>
      </c>
      <c r="L12" s="23">
        <f>IFERROR(Projects[[#This Row],[Amount Spent]]/Projects[[#This Row],[Funds Released]],0)</f>
        <v/>
      </c>
      <c r="M12" s="24">
        <f>Projects[[#This Row],[Funds Released]]-Projects[[#This Row],[Amount Spent]]</f>
        <v/>
      </c>
      <c r="N12" s="23">
        <f>IFERROR(Projects[[#This Row],[Beneficiaries Reached]]/Projects[[#This Row],[Target Beneficiaries]],0)</f>
        <v/>
      </c>
      <c r="O12" s="24">
        <f>IFERROR(Projects[[#This Row],[Amount Spent]]/Projects[[#This Row],[Beneficiaries Reached]],0)</f>
        <v/>
      </c>
      <c r="P12" s="25">
        <f>IF(AND(Projects[[#This Row],[Status]]="Ongoing",Projects[[#This Row],[Utilisation %]]&lt;0.5),"Slow spending","OK")</f>
        <v/>
      </c>
    </row>
    <row r="13">
      <c r="A13" s="19" t="inlineStr">
        <is>
          <t>PR-109</t>
        </is>
      </c>
      <c r="B13" s="19" t="inlineStr">
        <is>
          <t>Nagpur</t>
        </is>
      </c>
      <c r="C13" s="19" t="inlineStr">
        <is>
          <t>School Kits</t>
        </is>
      </c>
      <c r="D13" s="19" t="inlineStr">
        <is>
          <t>Government Grant</t>
        </is>
      </c>
      <c r="E13" s="20" t="n">
        <v>46181</v>
      </c>
      <c r="F13" s="19" t="inlineStr">
        <is>
          <t>Ongoing</t>
        </is>
      </c>
      <c r="G13" s="21" t="n">
        <v>650000</v>
      </c>
      <c r="H13" s="21" t="n">
        <v>325000</v>
      </c>
      <c r="I13" s="21" t="n">
        <v>283600</v>
      </c>
      <c r="J13" s="22" t="n">
        <v>500</v>
      </c>
      <c r="K13" s="22" t="n">
        <v>159</v>
      </c>
      <c r="L13" s="23">
        <f>IFERROR(Projects[[#This Row],[Amount Spent]]/Projects[[#This Row],[Funds Released]],0)</f>
        <v/>
      </c>
      <c r="M13" s="24">
        <f>Projects[[#This Row],[Funds Released]]-Projects[[#This Row],[Amount Spent]]</f>
        <v/>
      </c>
      <c r="N13" s="23">
        <f>IFERROR(Projects[[#This Row],[Beneficiaries Reached]]/Projects[[#This Row],[Target Beneficiaries]],0)</f>
        <v/>
      </c>
      <c r="O13" s="24">
        <f>IFERROR(Projects[[#This Row],[Amount Spent]]/Projects[[#This Row],[Beneficiaries Reached]],0)</f>
        <v/>
      </c>
      <c r="P13" s="25">
        <f>IF(AND(Projects[[#This Row],[Status]]="Ongoing",Projects[[#This Row],[Utilisation %]]&lt;0.5),"Slow spending","OK")</f>
        <v/>
      </c>
    </row>
    <row r="14">
      <c r="A14" s="19" t="inlineStr">
        <is>
          <t>PR-110</t>
        </is>
      </c>
      <c r="B14" s="19" t="inlineStr">
        <is>
          <t>Kolhapur</t>
        </is>
      </c>
      <c r="C14" s="19" t="inlineStr">
        <is>
          <t>Health Camps</t>
        </is>
      </c>
      <c r="D14" s="19" t="inlineStr">
        <is>
          <t>Government Grant</t>
        </is>
      </c>
      <c r="E14" s="20" t="n">
        <v>46108</v>
      </c>
      <c r="F14" s="19" t="inlineStr">
        <is>
          <t>Completed</t>
        </is>
      </c>
      <c r="G14" s="21" t="n">
        <v>276000</v>
      </c>
      <c r="H14" s="21" t="n">
        <v>276000</v>
      </c>
      <c r="I14" s="21" t="n">
        <v>271000</v>
      </c>
      <c r="J14" s="22" t="n">
        <v>500</v>
      </c>
      <c r="K14" s="22" t="n">
        <v>502</v>
      </c>
      <c r="L14" s="23">
        <f>IFERROR(Projects[[#This Row],[Amount Spent]]/Projects[[#This Row],[Funds Released]],0)</f>
        <v/>
      </c>
      <c r="M14" s="24">
        <f>Projects[[#This Row],[Funds Released]]-Projects[[#This Row],[Amount Spent]]</f>
        <v/>
      </c>
      <c r="N14" s="23">
        <f>IFERROR(Projects[[#This Row],[Beneficiaries Reached]]/Projects[[#This Row],[Target Beneficiaries]],0)</f>
        <v/>
      </c>
      <c r="O14" s="24">
        <f>IFERROR(Projects[[#This Row],[Amount Spent]]/Projects[[#This Row],[Beneficiaries Reached]],0)</f>
        <v/>
      </c>
      <c r="P14" s="25">
        <f>IF(AND(Projects[[#This Row],[Status]]="Ongoing",Projects[[#This Row],[Utilisation %]]&lt;0.5),"Slow spending","OK")</f>
        <v/>
      </c>
    </row>
    <row r="15">
      <c r="A15" s="19" t="inlineStr">
        <is>
          <t>PR-111</t>
        </is>
      </c>
      <c r="B15" s="19" t="inlineStr">
        <is>
          <t>Pune</t>
        </is>
      </c>
      <c r="C15" s="19" t="inlineStr">
        <is>
          <t>Health Camps</t>
        </is>
      </c>
      <c r="D15" s="19" t="inlineStr">
        <is>
          <t>CSR Grant</t>
        </is>
      </c>
      <c r="E15" s="20" t="n">
        <v>46040</v>
      </c>
      <c r="F15" s="19" t="inlineStr">
        <is>
          <t>Planned</t>
        </is>
      </c>
      <c r="G15" s="21" t="n">
        <v>164000</v>
      </c>
      <c r="H15" s="21" t="n">
        <v>0</v>
      </c>
      <c r="I15" s="21" t="n">
        <v>0</v>
      </c>
      <c r="J15" s="22" t="n">
        <v>500</v>
      </c>
      <c r="K15" s="22" t="n">
        <v>0</v>
      </c>
      <c r="L15" s="23">
        <f>IFERROR(Projects[[#This Row],[Amount Spent]]/Projects[[#This Row],[Funds Released]],0)</f>
        <v/>
      </c>
      <c r="M15" s="24">
        <f>Projects[[#This Row],[Funds Released]]-Projects[[#This Row],[Amount Spent]]</f>
        <v/>
      </c>
      <c r="N15" s="23">
        <f>IFERROR(Projects[[#This Row],[Beneficiaries Reached]]/Projects[[#This Row],[Target Beneficiaries]],0)</f>
        <v/>
      </c>
      <c r="O15" s="24">
        <f>IFERROR(Projects[[#This Row],[Amount Spent]]/Projects[[#This Row],[Beneficiaries Reached]],0)</f>
        <v/>
      </c>
      <c r="P15" s="25">
        <f>IF(AND(Projects[[#This Row],[Status]]="Ongoing",Projects[[#This Row],[Utilisation %]]&lt;0.5),"Slow spending","OK")</f>
        <v/>
      </c>
    </row>
    <row r="16">
      <c r="A16" s="19" t="inlineStr">
        <is>
          <t>PR-112</t>
        </is>
      </c>
      <c r="B16" s="19" t="inlineStr">
        <is>
          <t>Nagpur</t>
        </is>
      </c>
      <c r="C16" s="19" t="inlineStr">
        <is>
          <t>School Kits</t>
        </is>
      </c>
      <c r="D16" s="19" t="inlineStr">
        <is>
          <t>Government Grant</t>
        </is>
      </c>
      <c r="E16" s="20" t="n">
        <v>46036</v>
      </c>
      <c r="F16" s="19" t="inlineStr">
        <is>
          <t>Completed</t>
        </is>
      </c>
      <c r="G16" s="21" t="n">
        <v>897000</v>
      </c>
      <c r="H16" s="21" t="n">
        <v>897000</v>
      </c>
      <c r="I16" s="21" t="n">
        <v>876200</v>
      </c>
      <c r="J16" s="22" t="n">
        <v>800</v>
      </c>
      <c r="K16" s="22" t="n">
        <v>832</v>
      </c>
      <c r="L16" s="23">
        <f>IFERROR(Projects[[#This Row],[Amount Spent]]/Projects[[#This Row],[Funds Released]],0)</f>
        <v/>
      </c>
      <c r="M16" s="24">
        <f>Projects[[#This Row],[Funds Released]]-Projects[[#This Row],[Amount Spent]]</f>
        <v/>
      </c>
      <c r="N16" s="23">
        <f>IFERROR(Projects[[#This Row],[Beneficiaries Reached]]/Projects[[#This Row],[Target Beneficiaries]],0)</f>
        <v/>
      </c>
      <c r="O16" s="24">
        <f>IFERROR(Projects[[#This Row],[Amount Spent]]/Projects[[#This Row],[Beneficiaries Reached]],0)</f>
        <v/>
      </c>
      <c r="P16" s="25">
        <f>IF(AND(Projects[[#This Row],[Status]]="Ongoing",Projects[[#This Row],[Utilisation %]]&lt;0.5),"Slow spending","OK")</f>
        <v/>
      </c>
    </row>
    <row r="17">
      <c r="A17" s="19" t="inlineStr">
        <is>
          <t>PR-113</t>
        </is>
      </c>
      <c r="B17" s="19" t="inlineStr">
        <is>
          <t>Sambhaji Nagar</t>
        </is>
      </c>
      <c r="C17" s="19" t="inlineStr">
        <is>
          <t>School Kits</t>
        </is>
      </c>
      <c r="D17" s="19" t="inlineStr">
        <is>
          <t>Government Grant</t>
        </is>
      </c>
      <c r="E17" s="20" t="n">
        <v>46052</v>
      </c>
      <c r="F17" s="19" t="inlineStr">
        <is>
          <t>Ongoing</t>
        </is>
      </c>
      <c r="G17" s="21" t="n">
        <v>335000</v>
      </c>
      <c r="H17" s="21" t="n">
        <v>251000</v>
      </c>
      <c r="I17" s="21" t="n">
        <v>217400</v>
      </c>
      <c r="J17" s="22" t="n">
        <v>300</v>
      </c>
      <c r="K17" s="22" t="n">
        <v>213</v>
      </c>
      <c r="L17" s="23">
        <f>IFERROR(Projects[[#This Row],[Amount Spent]]/Projects[[#This Row],[Funds Released]],0)</f>
        <v/>
      </c>
      <c r="M17" s="24">
        <f>Projects[[#This Row],[Funds Released]]-Projects[[#This Row],[Amount Spent]]</f>
        <v/>
      </c>
      <c r="N17" s="23">
        <f>IFERROR(Projects[[#This Row],[Beneficiaries Reached]]/Projects[[#This Row],[Target Beneficiaries]],0)</f>
        <v/>
      </c>
      <c r="O17" s="24">
        <f>IFERROR(Projects[[#This Row],[Amount Spent]]/Projects[[#This Row],[Beneficiaries Reached]],0)</f>
        <v/>
      </c>
      <c r="P17" s="25">
        <f>IF(AND(Projects[[#This Row],[Status]]="Ongoing",Projects[[#This Row],[Utilisation %]]&lt;0.5),"Slow spending","OK")</f>
        <v/>
      </c>
    </row>
    <row r="18">
      <c r="A18" s="19" t="inlineStr">
        <is>
          <t>PR-114</t>
        </is>
      </c>
      <c r="B18" s="19" t="inlineStr">
        <is>
          <t>Kolhapur</t>
        </is>
      </c>
      <c r="C18" s="19" t="inlineStr">
        <is>
          <t>Health Camps</t>
        </is>
      </c>
      <c r="D18" s="19" t="inlineStr">
        <is>
          <t>CSR Grant</t>
        </is>
      </c>
      <c r="E18" s="20" t="n">
        <v>46191</v>
      </c>
      <c r="F18" s="19" t="inlineStr">
        <is>
          <t>Planned</t>
        </is>
      </c>
      <c r="G18" s="21" t="n">
        <v>211000</v>
      </c>
      <c r="H18" s="21" t="n">
        <v>0</v>
      </c>
      <c r="I18" s="21" t="n">
        <v>0</v>
      </c>
      <c r="J18" s="22" t="n">
        <v>500</v>
      </c>
      <c r="K18" s="22" t="n">
        <v>0</v>
      </c>
      <c r="L18" s="23">
        <f>IFERROR(Projects[[#This Row],[Amount Spent]]/Projects[[#This Row],[Funds Released]],0)</f>
        <v/>
      </c>
      <c r="M18" s="24">
        <f>Projects[[#This Row],[Funds Released]]-Projects[[#This Row],[Amount Spent]]</f>
        <v/>
      </c>
      <c r="N18" s="23">
        <f>IFERROR(Projects[[#This Row],[Beneficiaries Reached]]/Projects[[#This Row],[Target Beneficiaries]],0)</f>
        <v/>
      </c>
      <c r="O18" s="24">
        <f>IFERROR(Projects[[#This Row],[Amount Spent]]/Projects[[#This Row],[Beneficiaries Reached]],0)</f>
        <v/>
      </c>
      <c r="P18" s="25">
        <f>IF(AND(Projects[[#This Row],[Status]]="Ongoing",Projects[[#This Row],[Utilisation %]]&lt;0.5),"Slow spending","OK")</f>
        <v/>
      </c>
    </row>
    <row r="19">
      <c r="A19" s="19" t="inlineStr">
        <is>
          <t>PR-115</t>
        </is>
      </c>
      <c r="B19" s="19" t="inlineStr">
        <is>
          <t>Nagpur</t>
        </is>
      </c>
      <c r="C19" s="19" t="inlineStr">
        <is>
          <t>Water Projects</t>
        </is>
      </c>
      <c r="D19" s="19" t="inlineStr">
        <is>
          <t>Individual Donations</t>
        </is>
      </c>
      <c r="E19" s="20" t="n">
        <v>46090</v>
      </c>
      <c r="F19" s="19" t="inlineStr">
        <is>
          <t>Completed</t>
        </is>
      </c>
      <c r="G19" s="21" t="n">
        <v>183000</v>
      </c>
      <c r="H19" s="21" t="n">
        <v>183000</v>
      </c>
      <c r="I19" s="21" t="n">
        <v>180000</v>
      </c>
      <c r="J19" s="22" t="n">
        <v>80</v>
      </c>
      <c r="K19" s="22" t="n">
        <v>76</v>
      </c>
      <c r="L19" s="23">
        <f>IFERROR(Projects[[#This Row],[Amount Spent]]/Projects[[#This Row],[Funds Released]],0)</f>
        <v/>
      </c>
      <c r="M19" s="24">
        <f>Projects[[#This Row],[Funds Released]]-Projects[[#This Row],[Amount Spent]]</f>
        <v/>
      </c>
      <c r="N19" s="23">
        <f>IFERROR(Projects[[#This Row],[Beneficiaries Reached]]/Projects[[#This Row],[Target Beneficiaries]],0)</f>
        <v/>
      </c>
      <c r="O19" s="24">
        <f>IFERROR(Projects[[#This Row],[Amount Spent]]/Projects[[#This Row],[Beneficiaries Reached]],0)</f>
        <v/>
      </c>
      <c r="P19" s="25">
        <f>IF(AND(Projects[[#This Row],[Status]]="Ongoing",Projects[[#This Row],[Utilisation %]]&lt;0.5),"Slow spending","OK")</f>
        <v/>
      </c>
    </row>
    <row r="20">
      <c r="A20" s="19" t="inlineStr">
        <is>
          <t>PR-116</t>
        </is>
      </c>
      <c r="B20" s="19" t="inlineStr">
        <is>
          <t>Nashik</t>
        </is>
      </c>
      <c r="C20" s="19" t="inlineStr">
        <is>
          <t>Women SHG Support</t>
        </is>
      </c>
      <c r="D20" s="19" t="inlineStr">
        <is>
          <t>Individual Donations</t>
        </is>
      </c>
      <c r="E20" s="20" t="n">
        <v>46074</v>
      </c>
      <c r="F20" s="19" t="inlineStr">
        <is>
          <t>Ongoing</t>
        </is>
      </c>
      <c r="G20" s="21" t="n">
        <v>1826000</v>
      </c>
      <c r="H20" s="21" t="n">
        <v>913000</v>
      </c>
      <c r="I20" s="21" t="n">
        <v>582400</v>
      </c>
      <c r="J20" s="22" t="n">
        <v>300</v>
      </c>
      <c r="K20" s="22" t="n">
        <v>119</v>
      </c>
      <c r="L20" s="23">
        <f>IFERROR(Projects[[#This Row],[Amount Spent]]/Projects[[#This Row],[Funds Released]],0)</f>
        <v/>
      </c>
      <c r="M20" s="24">
        <f>Projects[[#This Row],[Funds Released]]-Projects[[#This Row],[Amount Spent]]</f>
        <v/>
      </c>
      <c r="N20" s="23">
        <f>IFERROR(Projects[[#This Row],[Beneficiaries Reached]]/Projects[[#This Row],[Target Beneficiaries]],0)</f>
        <v/>
      </c>
      <c r="O20" s="24">
        <f>IFERROR(Projects[[#This Row],[Amount Spent]]/Projects[[#This Row],[Beneficiaries Reached]],0)</f>
        <v/>
      </c>
      <c r="P20" s="25">
        <f>IF(AND(Projects[[#This Row],[Status]]="Ongoing",Projects[[#This Row],[Utilisation %]]&lt;0.5),"Slow spending","OK")</f>
        <v/>
      </c>
    </row>
    <row r="21">
      <c r="A21" s="19" t="inlineStr">
        <is>
          <t>PR-117</t>
        </is>
      </c>
      <c r="B21" s="19" t="inlineStr">
        <is>
          <t>Sambhaji Nagar</t>
        </is>
      </c>
      <c r="C21" s="19" t="inlineStr">
        <is>
          <t>Women SHG Support</t>
        </is>
      </c>
      <c r="D21" s="19" t="inlineStr">
        <is>
          <t>CSR Grant</t>
        </is>
      </c>
      <c r="E21" s="20" t="n">
        <v>45938</v>
      </c>
      <c r="F21" s="19" t="inlineStr">
        <is>
          <t>Ongoing</t>
        </is>
      </c>
      <c r="G21" s="21" t="n">
        <v>1341000</v>
      </c>
      <c r="H21" s="21" t="n">
        <v>1005000</v>
      </c>
      <c r="I21" s="21" t="n">
        <v>525500</v>
      </c>
      <c r="J21" s="22" t="n">
        <v>200</v>
      </c>
      <c r="K21" s="22" t="n">
        <v>76</v>
      </c>
      <c r="L21" s="23">
        <f>IFERROR(Projects[[#This Row],[Amount Spent]]/Projects[[#This Row],[Funds Released]],0)</f>
        <v/>
      </c>
      <c r="M21" s="24">
        <f>Projects[[#This Row],[Funds Released]]-Projects[[#This Row],[Amount Spent]]</f>
        <v/>
      </c>
      <c r="N21" s="23">
        <f>IFERROR(Projects[[#This Row],[Beneficiaries Reached]]/Projects[[#This Row],[Target Beneficiaries]],0)</f>
        <v/>
      </c>
      <c r="O21" s="24">
        <f>IFERROR(Projects[[#This Row],[Amount Spent]]/Projects[[#This Row],[Beneficiaries Reached]],0)</f>
        <v/>
      </c>
      <c r="P21" s="25">
        <f>IF(AND(Projects[[#This Row],[Status]]="Ongoing",Projects[[#This Row],[Utilisation %]]&lt;0.5),"Slow spending","OK")</f>
        <v/>
      </c>
    </row>
    <row r="22">
      <c r="A22" s="19" t="inlineStr">
        <is>
          <t>PR-118</t>
        </is>
      </c>
      <c r="B22" s="19" t="inlineStr">
        <is>
          <t>Solapur</t>
        </is>
      </c>
      <c r="C22" s="19" t="inlineStr">
        <is>
          <t>Health Camps</t>
        </is>
      </c>
      <c r="D22" s="19" t="inlineStr">
        <is>
          <t>Individual Donations</t>
        </is>
      </c>
      <c r="E22" s="20" t="n">
        <v>45973</v>
      </c>
      <c r="F22" s="19" t="inlineStr">
        <is>
          <t>Completed</t>
        </is>
      </c>
      <c r="G22" s="21" t="n">
        <v>112000</v>
      </c>
      <c r="H22" s="21" t="n">
        <v>112000</v>
      </c>
      <c r="I22" s="21" t="n">
        <v>111300</v>
      </c>
      <c r="J22" s="22" t="n">
        <v>300</v>
      </c>
      <c r="K22" s="22" t="n">
        <v>312</v>
      </c>
      <c r="L22" s="23">
        <f>IFERROR(Projects[[#This Row],[Amount Spent]]/Projects[[#This Row],[Funds Released]],0)</f>
        <v/>
      </c>
      <c r="M22" s="24">
        <f>Projects[[#This Row],[Funds Released]]-Projects[[#This Row],[Amount Spent]]</f>
        <v/>
      </c>
      <c r="N22" s="23">
        <f>IFERROR(Projects[[#This Row],[Beneficiaries Reached]]/Projects[[#This Row],[Target Beneficiaries]],0)</f>
        <v/>
      </c>
      <c r="O22" s="24">
        <f>IFERROR(Projects[[#This Row],[Amount Spent]]/Projects[[#This Row],[Beneficiaries Reached]],0)</f>
        <v/>
      </c>
      <c r="P22" s="25">
        <f>IF(AND(Projects[[#This Row],[Status]]="Ongoing",Projects[[#This Row],[Utilisation %]]&lt;0.5),"Slow spending","OK")</f>
        <v/>
      </c>
    </row>
    <row r="23">
      <c r="A23" s="19" t="inlineStr">
        <is>
          <t>PR-119</t>
        </is>
      </c>
      <c r="B23" s="19" t="inlineStr">
        <is>
          <t>Pune</t>
        </is>
      </c>
      <c r="C23" s="19" t="inlineStr">
        <is>
          <t>School Kits</t>
        </is>
      </c>
      <c r="D23" s="19" t="inlineStr">
        <is>
          <t>Government Grant</t>
        </is>
      </c>
      <c r="E23" s="20" t="n">
        <v>46046</v>
      </c>
      <c r="F23" s="19" t="inlineStr">
        <is>
          <t>Completed</t>
        </is>
      </c>
      <c r="G23" s="21" t="n">
        <v>1313000</v>
      </c>
      <c r="H23" s="21" t="n">
        <v>1313000</v>
      </c>
      <c r="I23" s="21" t="n">
        <v>1219200</v>
      </c>
      <c r="J23" s="22" t="n">
        <v>1000</v>
      </c>
      <c r="K23" s="22" t="n">
        <v>953</v>
      </c>
      <c r="L23" s="23">
        <f>IFERROR(Projects[[#This Row],[Amount Spent]]/Projects[[#This Row],[Funds Released]],0)</f>
        <v/>
      </c>
      <c r="M23" s="24">
        <f>Projects[[#This Row],[Funds Released]]-Projects[[#This Row],[Amount Spent]]</f>
        <v/>
      </c>
      <c r="N23" s="23">
        <f>IFERROR(Projects[[#This Row],[Beneficiaries Reached]]/Projects[[#This Row],[Target Beneficiaries]],0)</f>
        <v/>
      </c>
      <c r="O23" s="24">
        <f>IFERROR(Projects[[#This Row],[Amount Spent]]/Projects[[#This Row],[Beneficiaries Reached]],0)</f>
        <v/>
      </c>
      <c r="P23" s="25">
        <f>IF(AND(Projects[[#This Row],[Status]]="Ongoing",Projects[[#This Row],[Utilisation %]]&lt;0.5),"Slow spending","OK")</f>
        <v/>
      </c>
    </row>
    <row r="24">
      <c r="A24" s="19" t="inlineStr">
        <is>
          <t>PR-120</t>
        </is>
      </c>
      <c r="B24" s="19" t="inlineStr">
        <is>
          <t>Kolhapur</t>
        </is>
      </c>
      <c r="C24" s="19" t="inlineStr">
        <is>
          <t>Water Projects</t>
        </is>
      </c>
      <c r="D24" s="19" t="inlineStr">
        <is>
          <t>CSR Grant</t>
        </is>
      </c>
      <c r="E24" s="20" t="n">
        <v>46139</v>
      </c>
      <c r="F24" s="19" t="inlineStr">
        <is>
          <t>Planned</t>
        </is>
      </c>
      <c r="G24" s="21" t="n">
        <v>105000</v>
      </c>
      <c r="H24" s="21" t="n">
        <v>0</v>
      </c>
      <c r="I24" s="21" t="n">
        <v>0</v>
      </c>
      <c r="J24" s="22" t="n">
        <v>50</v>
      </c>
      <c r="K24" s="22" t="n">
        <v>0</v>
      </c>
      <c r="L24" s="23">
        <f>IFERROR(Projects[[#This Row],[Amount Spent]]/Projects[[#This Row],[Funds Released]],0)</f>
        <v/>
      </c>
      <c r="M24" s="24">
        <f>Projects[[#This Row],[Funds Released]]-Projects[[#This Row],[Amount Spent]]</f>
        <v/>
      </c>
      <c r="N24" s="23">
        <f>IFERROR(Projects[[#This Row],[Beneficiaries Reached]]/Projects[[#This Row],[Target Beneficiaries]],0)</f>
        <v/>
      </c>
      <c r="O24" s="24">
        <f>IFERROR(Projects[[#This Row],[Amount Spent]]/Projects[[#This Row],[Beneficiaries Reached]],0)</f>
        <v/>
      </c>
      <c r="P24" s="25">
        <f>IF(AND(Projects[[#This Row],[Status]]="Ongoing",Projects[[#This Row],[Utilisation %]]&lt;0.5),"Slow spending","OK")</f>
        <v/>
      </c>
    </row>
    <row r="25">
      <c r="A25" s="19" t="inlineStr">
        <is>
          <t>PR-121</t>
        </is>
      </c>
      <c r="B25" s="19" t="inlineStr">
        <is>
          <t>Solapur</t>
        </is>
      </c>
      <c r="C25" s="19" t="inlineStr">
        <is>
          <t>Skill Training</t>
        </is>
      </c>
      <c r="D25" s="19" t="inlineStr">
        <is>
          <t>Individual Donations</t>
        </is>
      </c>
      <c r="E25" s="20" t="n">
        <v>45986</v>
      </c>
      <c r="F25" s="19" t="inlineStr">
        <is>
          <t>Completed</t>
        </is>
      </c>
      <c r="G25" s="21" t="n">
        <v>566000</v>
      </c>
      <c r="H25" s="21" t="n">
        <v>566000</v>
      </c>
      <c r="I25" s="21" t="n">
        <v>546800</v>
      </c>
      <c r="J25" s="22" t="n">
        <v>80</v>
      </c>
      <c r="K25" s="22" t="n">
        <v>82</v>
      </c>
      <c r="L25" s="23">
        <f>IFERROR(Projects[[#This Row],[Amount Spent]]/Projects[[#This Row],[Funds Released]],0)</f>
        <v/>
      </c>
      <c r="M25" s="24">
        <f>Projects[[#This Row],[Funds Released]]-Projects[[#This Row],[Amount Spent]]</f>
        <v/>
      </c>
      <c r="N25" s="23">
        <f>IFERROR(Projects[[#This Row],[Beneficiaries Reached]]/Projects[[#This Row],[Target Beneficiaries]],0)</f>
        <v/>
      </c>
      <c r="O25" s="24">
        <f>IFERROR(Projects[[#This Row],[Amount Spent]]/Projects[[#This Row],[Beneficiaries Reached]],0)</f>
        <v/>
      </c>
      <c r="P25" s="25">
        <f>IF(AND(Projects[[#This Row],[Status]]="Ongoing",Projects[[#This Row],[Utilisation %]]&lt;0.5),"Slow spending","OK")</f>
        <v/>
      </c>
    </row>
    <row r="26">
      <c r="A26" s="19" t="inlineStr">
        <is>
          <t>PR-122</t>
        </is>
      </c>
      <c r="B26" s="19" t="inlineStr">
        <is>
          <t>Nagpur</t>
        </is>
      </c>
      <c r="C26" s="19" t="inlineStr">
        <is>
          <t>Health Camps</t>
        </is>
      </c>
      <c r="D26" s="19" t="inlineStr">
        <is>
          <t>Government Grant</t>
        </is>
      </c>
      <c r="E26" s="20" t="n">
        <v>46244</v>
      </c>
      <c r="F26" s="19" t="inlineStr">
        <is>
          <t>Ongoing</t>
        </is>
      </c>
      <c r="G26" s="21" t="n">
        <v>470000</v>
      </c>
      <c r="H26" s="21" t="n">
        <v>352000</v>
      </c>
      <c r="I26" s="21" t="n">
        <v>269600</v>
      </c>
      <c r="J26" s="22" t="n">
        <v>800</v>
      </c>
      <c r="K26" s="22" t="n">
        <v>582</v>
      </c>
      <c r="L26" s="23">
        <f>IFERROR(Projects[[#This Row],[Amount Spent]]/Projects[[#This Row],[Funds Released]],0)</f>
        <v/>
      </c>
      <c r="M26" s="24">
        <f>Projects[[#This Row],[Funds Released]]-Projects[[#This Row],[Amount Spent]]</f>
        <v/>
      </c>
      <c r="N26" s="23">
        <f>IFERROR(Projects[[#This Row],[Beneficiaries Reached]]/Projects[[#This Row],[Target Beneficiaries]],0)</f>
        <v/>
      </c>
      <c r="O26" s="24">
        <f>IFERROR(Projects[[#This Row],[Amount Spent]]/Projects[[#This Row],[Beneficiaries Reached]],0)</f>
        <v/>
      </c>
      <c r="P26" s="25">
        <f>IF(AND(Projects[[#This Row],[Status]]="Ongoing",Projects[[#This Row],[Utilisation %]]&lt;0.5),"Slow spending","OK")</f>
        <v/>
      </c>
    </row>
    <row r="27">
      <c r="A27" s="19" t="inlineStr">
        <is>
          <t>PR-123</t>
        </is>
      </c>
      <c r="B27" s="19" t="inlineStr">
        <is>
          <t>Pune</t>
        </is>
      </c>
      <c r="C27" s="19" t="inlineStr">
        <is>
          <t>Skill Training</t>
        </is>
      </c>
      <c r="D27" s="19" t="inlineStr">
        <is>
          <t>CSR Grant</t>
        </is>
      </c>
      <c r="E27" s="20" t="n">
        <v>46187</v>
      </c>
      <c r="F27" s="19" t="inlineStr">
        <is>
          <t>Ongoing</t>
        </is>
      </c>
      <c r="G27" s="21" t="n">
        <v>610000</v>
      </c>
      <c r="H27" s="21" t="n">
        <v>305000</v>
      </c>
      <c r="I27" s="21" t="n">
        <v>102500</v>
      </c>
      <c r="J27" s="22" t="n">
        <v>80</v>
      </c>
      <c r="K27" s="22" t="n">
        <v>37</v>
      </c>
      <c r="L27" s="23">
        <f>IFERROR(Projects[[#This Row],[Amount Spent]]/Projects[[#This Row],[Funds Released]],0)</f>
        <v/>
      </c>
      <c r="M27" s="24">
        <f>Projects[[#This Row],[Funds Released]]-Projects[[#This Row],[Amount Spent]]</f>
        <v/>
      </c>
      <c r="N27" s="23">
        <f>IFERROR(Projects[[#This Row],[Beneficiaries Reached]]/Projects[[#This Row],[Target Beneficiaries]],0)</f>
        <v/>
      </c>
      <c r="O27" s="24">
        <f>IFERROR(Projects[[#This Row],[Amount Spent]]/Projects[[#This Row],[Beneficiaries Reached]],0)</f>
        <v/>
      </c>
      <c r="P27" s="25">
        <f>IF(AND(Projects[[#This Row],[Status]]="Ongoing",Projects[[#This Row],[Utilisation %]]&lt;0.5),"Slow spending","OK")</f>
        <v/>
      </c>
    </row>
    <row r="28">
      <c r="A28" s="19" t="inlineStr">
        <is>
          <t>PR-124</t>
        </is>
      </c>
      <c r="B28" s="19" t="inlineStr">
        <is>
          <t>Pune</t>
        </is>
      </c>
      <c r="C28" s="19" t="inlineStr">
        <is>
          <t>Water Projects</t>
        </is>
      </c>
      <c r="D28" s="19" t="inlineStr">
        <is>
          <t>Government Grant</t>
        </is>
      </c>
      <c r="E28" s="20" t="n">
        <v>46229</v>
      </c>
      <c r="F28" s="19" t="inlineStr">
        <is>
          <t>Ongoing</t>
        </is>
      </c>
      <c r="G28" s="21" t="n">
        <v>90000</v>
      </c>
      <c r="H28" s="21" t="n">
        <v>67000</v>
      </c>
      <c r="I28" s="21" t="n">
        <v>44000</v>
      </c>
      <c r="J28" s="22" t="n">
        <v>50</v>
      </c>
      <c r="K28" s="22" t="n">
        <v>18</v>
      </c>
      <c r="L28" s="23">
        <f>IFERROR(Projects[[#This Row],[Amount Spent]]/Projects[[#This Row],[Funds Released]],0)</f>
        <v/>
      </c>
      <c r="M28" s="24">
        <f>Projects[[#This Row],[Funds Released]]-Projects[[#This Row],[Amount Spent]]</f>
        <v/>
      </c>
      <c r="N28" s="23">
        <f>IFERROR(Projects[[#This Row],[Beneficiaries Reached]]/Projects[[#This Row],[Target Beneficiaries]],0)</f>
        <v/>
      </c>
      <c r="O28" s="24">
        <f>IFERROR(Projects[[#This Row],[Amount Spent]]/Projects[[#This Row],[Beneficiaries Reached]],0)</f>
        <v/>
      </c>
      <c r="P28" s="25">
        <f>IF(AND(Projects[[#This Row],[Status]]="Ongoing",Projects[[#This Row],[Utilisation %]]&lt;0.5),"Slow spending","OK")</f>
        <v/>
      </c>
    </row>
    <row r="29">
      <c r="A29" s="19" t="inlineStr">
        <is>
          <t>PR-125</t>
        </is>
      </c>
      <c r="B29" s="19" t="inlineStr">
        <is>
          <t>Pune</t>
        </is>
      </c>
      <c r="C29" s="19" t="inlineStr">
        <is>
          <t>School Kits</t>
        </is>
      </c>
      <c r="D29" s="19" t="inlineStr">
        <is>
          <t>CSR Grant</t>
        </is>
      </c>
      <c r="E29" s="20" t="n">
        <v>46237</v>
      </c>
      <c r="F29" s="19" t="inlineStr">
        <is>
          <t>Completed</t>
        </is>
      </c>
      <c r="G29" s="21" t="n">
        <v>1004000</v>
      </c>
      <c r="H29" s="21" t="n">
        <v>1004000</v>
      </c>
      <c r="I29" s="21" t="n">
        <v>996200</v>
      </c>
      <c r="J29" s="22" t="n">
        <v>1000</v>
      </c>
      <c r="K29" s="22" t="n">
        <v>1063</v>
      </c>
      <c r="L29" s="23">
        <f>IFERROR(Projects[[#This Row],[Amount Spent]]/Projects[[#This Row],[Funds Released]],0)</f>
        <v/>
      </c>
      <c r="M29" s="24">
        <f>Projects[[#This Row],[Funds Released]]-Projects[[#This Row],[Amount Spent]]</f>
        <v/>
      </c>
      <c r="N29" s="23">
        <f>IFERROR(Projects[[#This Row],[Beneficiaries Reached]]/Projects[[#This Row],[Target Beneficiaries]],0)</f>
        <v/>
      </c>
      <c r="O29" s="24">
        <f>IFERROR(Projects[[#This Row],[Amount Spent]]/Projects[[#This Row],[Beneficiaries Reached]],0)</f>
        <v/>
      </c>
      <c r="P29" s="25">
        <f>IF(AND(Projects[[#This Row],[Status]]="Ongoing",Projects[[#This Row],[Utilisation %]]&lt;0.5),"Slow spending","OK")</f>
        <v/>
      </c>
    </row>
    <row r="30">
      <c r="A30" s="19" t="inlineStr">
        <is>
          <t>PR-126</t>
        </is>
      </c>
      <c r="B30" s="19" t="inlineStr">
        <is>
          <t>Sambhaji Nagar</t>
        </is>
      </c>
      <c r="C30" s="19" t="inlineStr">
        <is>
          <t>Health Camps</t>
        </is>
      </c>
      <c r="D30" s="19" t="inlineStr">
        <is>
          <t>Government Grant</t>
        </is>
      </c>
      <c r="E30" s="20" t="n">
        <v>46260</v>
      </c>
      <c r="F30" s="19" t="inlineStr">
        <is>
          <t>Ongoing</t>
        </is>
      </c>
      <c r="G30" s="21" t="n">
        <v>337000</v>
      </c>
      <c r="H30" s="21" t="n">
        <v>202000</v>
      </c>
      <c r="I30" s="21" t="n">
        <v>142600</v>
      </c>
      <c r="J30" s="22" t="n">
        <v>800</v>
      </c>
      <c r="K30" s="22" t="n">
        <v>379</v>
      </c>
      <c r="L30" s="23">
        <f>IFERROR(Projects[[#This Row],[Amount Spent]]/Projects[[#This Row],[Funds Released]],0)</f>
        <v/>
      </c>
      <c r="M30" s="24">
        <f>Projects[[#This Row],[Funds Released]]-Projects[[#This Row],[Amount Spent]]</f>
        <v/>
      </c>
      <c r="N30" s="23">
        <f>IFERROR(Projects[[#This Row],[Beneficiaries Reached]]/Projects[[#This Row],[Target Beneficiaries]],0)</f>
        <v/>
      </c>
      <c r="O30" s="24">
        <f>IFERROR(Projects[[#This Row],[Amount Spent]]/Projects[[#This Row],[Beneficiaries Reached]],0)</f>
        <v/>
      </c>
      <c r="P30" s="25">
        <f>IF(AND(Projects[[#This Row],[Status]]="Ongoing",Projects[[#This Row],[Utilisation %]]&lt;0.5),"Slow spending","OK")</f>
        <v/>
      </c>
    </row>
    <row r="31">
      <c r="A31" s="19" t="inlineStr">
        <is>
          <t>PR-127</t>
        </is>
      </c>
      <c r="B31" s="19" t="inlineStr">
        <is>
          <t>Sambhaji Nagar</t>
        </is>
      </c>
      <c r="C31" s="19" t="inlineStr">
        <is>
          <t>School Kits</t>
        </is>
      </c>
      <c r="D31" s="19" t="inlineStr">
        <is>
          <t>CSR Grant</t>
        </is>
      </c>
      <c r="E31" s="20" t="n">
        <v>46244</v>
      </c>
      <c r="F31" s="19" t="inlineStr">
        <is>
          <t>Completed</t>
        </is>
      </c>
      <c r="G31" s="21" t="n">
        <v>1044000</v>
      </c>
      <c r="H31" s="21" t="n">
        <v>1044000</v>
      </c>
      <c r="I31" s="21" t="n">
        <v>997500</v>
      </c>
      <c r="J31" s="22" t="n">
        <v>1000</v>
      </c>
      <c r="K31" s="22" t="n">
        <v>910</v>
      </c>
      <c r="L31" s="23">
        <f>IFERROR(Projects[[#This Row],[Amount Spent]]/Projects[[#This Row],[Funds Released]],0)</f>
        <v/>
      </c>
      <c r="M31" s="24">
        <f>Projects[[#This Row],[Funds Released]]-Projects[[#This Row],[Amount Spent]]</f>
        <v/>
      </c>
      <c r="N31" s="23">
        <f>IFERROR(Projects[[#This Row],[Beneficiaries Reached]]/Projects[[#This Row],[Target Beneficiaries]],0)</f>
        <v/>
      </c>
      <c r="O31" s="24">
        <f>IFERROR(Projects[[#This Row],[Amount Spent]]/Projects[[#This Row],[Beneficiaries Reached]],0)</f>
        <v/>
      </c>
      <c r="P31" s="25">
        <f>IF(AND(Projects[[#This Row],[Status]]="Ongoing",Projects[[#This Row],[Utilisation %]]&lt;0.5),"Slow spending","OK")</f>
        <v/>
      </c>
    </row>
    <row r="32">
      <c r="A32" s="19" t="inlineStr">
        <is>
          <t>PR-128</t>
        </is>
      </c>
      <c r="B32" s="19" t="inlineStr">
        <is>
          <t>Sambhaji Nagar</t>
        </is>
      </c>
      <c r="C32" s="19" t="inlineStr">
        <is>
          <t>Women SHG Support</t>
        </is>
      </c>
      <c r="D32" s="19" t="inlineStr">
        <is>
          <t>Individual Donations</t>
        </is>
      </c>
      <c r="E32" s="20" t="n">
        <v>45972</v>
      </c>
      <c r="F32" s="19" t="inlineStr">
        <is>
          <t>Planned</t>
        </is>
      </c>
      <c r="G32" s="21" t="n">
        <v>1380000</v>
      </c>
      <c r="H32" s="21" t="n">
        <v>0</v>
      </c>
      <c r="I32" s="21" t="n">
        <v>0</v>
      </c>
      <c r="J32" s="22" t="n">
        <v>200</v>
      </c>
      <c r="K32" s="22" t="n">
        <v>0</v>
      </c>
      <c r="L32" s="23">
        <f>IFERROR(Projects[[#This Row],[Amount Spent]]/Projects[[#This Row],[Funds Released]],0)</f>
        <v/>
      </c>
      <c r="M32" s="24">
        <f>Projects[[#This Row],[Funds Released]]-Projects[[#This Row],[Amount Spent]]</f>
        <v/>
      </c>
      <c r="N32" s="23">
        <f>IFERROR(Projects[[#This Row],[Beneficiaries Reached]]/Projects[[#This Row],[Target Beneficiaries]],0)</f>
        <v/>
      </c>
      <c r="O32" s="24">
        <f>IFERROR(Projects[[#This Row],[Amount Spent]]/Projects[[#This Row],[Beneficiaries Reached]],0)</f>
        <v/>
      </c>
      <c r="P32" s="25">
        <f>IF(AND(Projects[[#This Row],[Status]]="Ongoing",Projects[[#This Row],[Utilisation %]]&lt;0.5),"Slow spending","OK")</f>
        <v/>
      </c>
    </row>
    <row r="33">
      <c r="A33" s="19" t="inlineStr">
        <is>
          <t>PR-129</t>
        </is>
      </c>
      <c r="B33" s="19" t="inlineStr">
        <is>
          <t>Nagpur</t>
        </is>
      </c>
      <c r="C33" s="19" t="inlineStr">
        <is>
          <t>School Kits</t>
        </is>
      </c>
      <c r="D33" s="19" t="inlineStr">
        <is>
          <t>CSR Grant</t>
        </is>
      </c>
      <c r="E33" s="20" t="n">
        <v>46000</v>
      </c>
      <c r="F33" s="19" t="inlineStr">
        <is>
          <t>Planned</t>
        </is>
      </c>
      <c r="G33" s="21" t="n">
        <v>331000</v>
      </c>
      <c r="H33" s="21" t="n">
        <v>0</v>
      </c>
      <c r="I33" s="21" t="n">
        <v>0</v>
      </c>
      <c r="J33" s="22" t="n">
        <v>300</v>
      </c>
      <c r="K33" s="22" t="n">
        <v>0</v>
      </c>
      <c r="L33" s="23">
        <f>IFERROR(Projects[[#This Row],[Amount Spent]]/Projects[[#This Row],[Funds Released]],0)</f>
        <v/>
      </c>
      <c r="M33" s="24">
        <f>Projects[[#This Row],[Funds Released]]-Projects[[#This Row],[Amount Spent]]</f>
        <v/>
      </c>
      <c r="N33" s="23">
        <f>IFERROR(Projects[[#This Row],[Beneficiaries Reached]]/Projects[[#This Row],[Target Beneficiaries]],0)</f>
        <v/>
      </c>
      <c r="O33" s="24">
        <f>IFERROR(Projects[[#This Row],[Amount Spent]]/Projects[[#This Row],[Beneficiaries Reached]],0)</f>
        <v/>
      </c>
      <c r="P33" s="25">
        <f>IF(AND(Projects[[#This Row],[Status]]="Ongoing",Projects[[#This Row],[Utilisation %]]&lt;0.5),"Slow spending","OK")</f>
        <v/>
      </c>
    </row>
    <row r="34">
      <c r="A34" s="19" t="inlineStr">
        <is>
          <t>PR-130</t>
        </is>
      </c>
      <c r="B34" s="19" t="inlineStr">
        <is>
          <t>Sambhaji Nagar</t>
        </is>
      </c>
      <c r="C34" s="19" t="inlineStr">
        <is>
          <t>School Kits</t>
        </is>
      </c>
      <c r="D34" s="19" t="inlineStr">
        <is>
          <t>CSR Grant</t>
        </is>
      </c>
      <c r="E34" s="20" t="n">
        <v>46225</v>
      </c>
      <c r="F34" s="19" t="inlineStr">
        <is>
          <t>Completed</t>
        </is>
      </c>
      <c r="G34" s="21" t="n">
        <v>959000</v>
      </c>
      <c r="H34" s="21" t="n">
        <v>959000</v>
      </c>
      <c r="I34" s="21" t="n">
        <v>929400</v>
      </c>
      <c r="J34" s="22" t="n">
        <v>800</v>
      </c>
      <c r="K34" s="22" t="n">
        <v>803</v>
      </c>
      <c r="L34" s="23">
        <f>IFERROR(Projects[[#This Row],[Amount Spent]]/Projects[[#This Row],[Funds Released]],0)</f>
        <v/>
      </c>
      <c r="M34" s="24">
        <f>Projects[[#This Row],[Funds Released]]-Projects[[#This Row],[Amount Spent]]</f>
        <v/>
      </c>
      <c r="N34" s="23">
        <f>IFERROR(Projects[[#This Row],[Beneficiaries Reached]]/Projects[[#This Row],[Target Beneficiaries]],0)</f>
        <v/>
      </c>
      <c r="O34" s="24">
        <f>IFERROR(Projects[[#This Row],[Amount Spent]]/Projects[[#This Row],[Beneficiaries Reached]],0)</f>
        <v/>
      </c>
      <c r="P34" s="25">
        <f>IF(AND(Projects[[#This Row],[Status]]="Ongoing",Projects[[#This Row],[Utilisation %]]&lt;0.5),"Slow spending","OK")</f>
        <v/>
      </c>
    </row>
    <row r="35">
      <c r="A35" s="19" t="inlineStr">
        <is>
          <t>PR-131</t>
        </is>
      </c>
      <c r="B35" s="19" t="inlineStr">
        <is>
          <t>Sambhaji Nagar</t>
        </is>
      </c>
      <c r="C35" s="19" t="inlineStr">
        <is>
          <t>Water Projects</t>
        </is>
      </c>
      <c r="D35" s="19" t="inlineStr">
        <is>
          <t>Individual Donations</t>
        </is>
      </c>
      <c r="E35" s="20" t="n">
        <v>46007</v>
      </c>
      <c r="F35" s="19" t="inlineStr">
        <is>
          <t>Ongoing</t>
        </is>
      </c>
      <c r="G35" s="21" t="n">
        <v>540000</v>
      </c>
      <c r="H35" s="21" t="n">
        <v>405000</v>
      </c>
      <c r="I35" s="21" t="n">
        <v>160200</v>
      </c>
      <c r="J35" s="22" t="n">
        <v>300</v>
      </c>
      <c r="K35" s="22" t="n">
        <v>102</v>
      </c>
      <c r="L35" s="23">
        <f>IFERROR(Projects[[#This Row],[Amount Spent]]/Projects[[#This Row],[Funds Released]],0)</f>
        <v/>
      </c>
      <c r="M35" s="24">
        <f>Projects[[#This Row],[Funds Released]]-Projects[[#This Row],[Amount Spent]]</f>
        <v/>
      </c>
      <c r="N35" s="23">
        <f>IFERROR(Projects[[#This Row],[Beneficiaries Reached]]/Projects[[#This Row],[Target Beneficiaries]],0)</f>
        <v/>
      </c>
      <c r="O35" s="24">
        <f>IFERROR(Projects[[#This Row],[Amount Spent]]/Projects[[#This Row],[Beneficiaries Reached]],0)</f>
        <v/>
      </c>
      <c r="P35" s="25">
        <f>IF(AND(Projects[[#This Row],[Status]]="Ongoing",Projects[[#This Row],[Utilisation %]]&lt;0.5),"Slow spending","OK")</f>
        <v/>
      </c>
    </row>
    <row r="36">
      <c r="A36" s="19" t="inlineStr">
        <is>
          <t>PR-132</t>
        </is>
      </c>
      <c r="B36" s="19" t="inlineStr">
        <is>
          <t>Solapur</t>
        </is>
      </c>
      <c r="C36" s="19" t="inlineStr">
        <is>
          <t>Water Projects</t>
        </is>
      </c>
      <c r="D36" s="19" t="inlineStr">
        <is>
          <t>Government Grant</t>
        </is>
      </c>
      <c r="E36" s="20" t="n">
        <v>45955</v>
      </c>
      <c r="F36" s="19" t="inlineStr">
        <is>
          <t>Completed</t>
        </is>
      </c>
      <c r="G36" s="21" t="n">
        <v>343000</v>
      </c>
      <c r="H36" s="21" t="n">
        <v>343000</v>
      </c>
      <c r="I36" s="21" t="n">
        <v>338800</v>
      </c>
      <c r="J36" s="22" t="n">
        <v>200</v>
      </c>
      <c r="K36" s="22" t="n">
        <v>207</v>
      </c>
      <c r="L36" s="23">
        <f>IFERROR(Projects[[#This Row],[Amount Spent]]/Projects[[#This Row],[Funds Released]],0)</f>
        <v/>
      </c>
      <c r="M36" s="24">
        <f>Projects[[#This Row],[Funds Released]]-Projects[[#This Row],[Amount Spent]]</f>
        <v/>
      </c>
      <c r="N36" s="23">
        <f>IFERROR(Projects[[#This Row],[Beneficiaries Reached]]/Projects[[#This Row],[Target Beneficiaries]],0)</f>
        <v/>
      </c>
      <c r="O36" s="24">
        <f>IFERROR(Projects[[#This Row],[Amount Spent]]/Projects[[#This Row],[Beneficiaries Reached]],0)</f>
        <v/>
      </c>
      <c r="P36" s="25">
        <f>IF(AND(Projects[[#This Row],[Status]]="Ongoing",Projects[[#This Row],[Utilisation %]]&lt;0.5),"Slow spending","OK")</f>
        <v/>
      </c>
    </row>
    <row r="37">
      <c r="A37" s="19" t="inlineStr">
        <is>
          <t>PR-133</t>
        </is>
      </c>
      <c r="B37" s="19" t="inlineStr">
        <is>
          <t>Kolhapur</t>
        </is>
      </c>
      <c r="C37" s="19" t="inlineStr">
        <is>
          <t>Water Projects</t>
        </is>
      </c>
      <c r="D37" s="19" t="inlineStr">
        <is>
          <t>Individual Donations</t>
        </is>
      </c>
      <c r="E37" s="20" t="n">
        <v>46178</v>
      </c>
      <c r="F37" s="19" t="inlineStr">
        <is>
          <t>Ongoing</t>
        </is>
      </c>
      <c r="G37" s="21" t="n">
        <v>130000</v>
      </c>
      <c r="H37" s="21" t="n">
        <v>78000</v>
      </c>
      <c r="I37" s="21" t="n">
        <v>33700</v>
      </c>
      <c r="J37" s="22" t="n">
        <v>80</v>
      </c>
      <c r="K37" s="22" t="n">
        <v>61</v>
      </c>
      <c r="L37" s="23">
        <f>IFERROR(Projects[[#This Row],[Amount Spent]]/Projects[[#This Row],[Funds Released]],0)</f>
        <v/>
      </c>
      <c r="M37" s="24">
        <f>Projects[[#This Row],[Funds Released]]-Projects[[#This Row],[Amount Spent]]</f>
        <v/>
      </c>
      <c r="N37" s="23">
        <f>IFERROR(Projects[[#This Row],[Beneficiaries Reached]]/Projects[[#This Row],[Target Beneficiaries]],0)</f>
        <v/>
      </c>
      <c r="O37" s="24">
        <f>IFERROR(Projects[[#This Row],[Amount Spent]]/Projects[[#This Row],[Beneficiaries Reached]],0)</f>
        <v/>
      </c>
      <c r="P37" s="25">
        <f>IF(AND(Projects[[#This Row],[Status]]="Ongoing",Projects[[#This Row],[Utilisation %]]&lt;0.5),"Slow spending","OK")</f>
        <v/>
      </c>
    </row>
    <row r="38">
      <c r="A38" s="19" t="inlineStr">
        <is>
          <t>PR-134</t>
        </is>
      </c>
      <c r="B38" s="19" t="inlineStr">
        <is>
          <t>Nagpur</t>
        </is>
      </c>
      <c r="C38" s="19" t="inlineStr">
        <is>
          <t>Women SHG Support</t>
        </is>
      </c>
      <c r="D38" s="19" t="inlineStr">
        <is>
          <t>CSR Grant</t>
        </is>
      </c>
      <c r="E38" s="20" t="n">
        <v>46117</v>
      </c>
      <c r="F38" s="19" t="inlineStr">
        <is>
          <t>Ongoing</t>
        </is>
      </c>
      <c r="G38" s="21" t="n">
        <v>1045000</v>
      </c>
      <c r="H38" s="21" t="n">
        <v>783000</v>
      </c>
      <c r="I38" s="21" t="n">
        <v>434300</v>
      </c>
      <c r="J38" s="22" t="n">
        <v>200</v>
      </c>
      <c r="K38" s="22" t="n">
        <v>87</v>
      </c>
      <c r="L38" s="23">
        <f>IFERROR(Projects[[#This Row],[Amount Spent]]/Projects[[#This Row],[Funds Released]],0)</f>
        <v/>
      </c>
      <c r="M38" s="24">
        <f>Projects[[#This Row],[Funds Released]]-Projects[[#This Row],[Amount Spent]]</f>
        <v/>
      </c>
      <c r="N38" s="23">
        <f>IFERROR(Projects[[#This Row],[Beneficiaries Reached]]/Projects[[#This Row],[Target Beneficiaries]],0)</f>
        <v/>
      </c>
      <c r="O38" s="24">
        <f>IFERROR(Projects[[#This Row],[Amount Spent]]/Projects[[#This Row],[Beneficiaries Reached]],0)</f>
        <v/>
      </c>
      <c r="P38" s="25">
        <f>IF(AND(Projects[[#This Row],[Status]]="Ongoing",Projects[[#This Row],[Utilisation %]]&lt;0.5),"Slow spending","OK")</f>
        <v/>
      </c>
    </row>
    <row r="39">
      <c r="A39" s="19" t="inlineStr">
        <is>
          <t>PR-135</t>
        </is>
      </c>
      <c r="B39" s="19" t="inlineStr">
        <is>
          <t>Pune</t>
        </is>
      </c>
      <c r="C39" s="19" t="inlineStr">
        <is>
          <t>Women SHG Support</t>
        </is>
      </c>
      <c r="D39" s="19" t="inlineStr">
        <is>
          <t>Government Grant</t>
        </is>
      </c>
      <c r="E39" s="20" t="n">
        <v>46128</v>
      </c>
      <c r="F39" s="19" t="inlineStr">
        <is>
          <t>Completed</t>
        </is>
      </c>
      <c r="G39" s="21" t="n">
        <v>418000</v>
      </c>
      <c r="H39" s="21" t="n">
        <v>418000</v>
      </c>
      <c r="I39" s="21" t="n">
        <v>385600</v>
      </c>
      <c r="J39" s="22" t="n">
        <v>100</v>
      </c>
      <c r="K39" s="22" t="n">
        <v>92</v>
      </c>
      <c r="L39" s="23">
        <f>IFERROR(Projects[[#This Row],[Amount Spent]]/Projects[[#This Row],[Funds Released]],0)</f>
        <v/>
      </c>
      <c r="M39" s="24">
        <f>Projects[[#This Row],[Funds Released]]-Projects[[#This Row],[Amount Spent]]</f>
        <v/>
      </c>
      <c r="N39" s="23">
        <f>IFERROR(Projects[[#This Row],[Beneficiaries Reached]]/Projects[[#This Row],[Target Beneficiaries]],0)</f>
        <v/>
      </c>
      <c r="O39" s="24">
        <f>IFERROR(Projects[[#This Row],[Amount Spent]]/Projects[[#This Row],[Beneficiaries Reached]],0)</f>
        <v/>
      </c>
      <c r="P39" s="25">
        <f>IF(AND(Projects[[#This Row],[Status]]="Ongoing",Projects[[#This Row],[Utilisation %]]&lt;0.5),"Slow spending","OK")</f>
        <v/>
      </c>
    </row>
    <row r="40">
      <c r="A40" s="19" t="inlineStr">
        <is>
          <t>PR-136</t>
        </is>
      </c>
      <c r="B40" s="19" t="inlineStr">
        <is>
          <t>Pune</t>
        </is>
      </c>
      <c r="C40" s="19" t="inlineStr">
        <is>
          <t>Health Camps</t>
        </is>
      </c>
      <c r="D40" s="19" t="inlineStr">
        <is>
          <t>CSR Grant</t>
        </is>
      </c>
      <c r="E40" s="20" t="n">
        <v>46049</v>
      </c>
      <c r="F40" s="19" t="inlineStr">
        <is>
          <t>Ongoing</t>
        </is>
      </c>
      <c r="G40" s="21" t="n">
        <v>169000</v>
      </c>
      <c r="H40" s="21" t="n">
        <v>126000</v>
      </c>
      <c r="I40" s="21" t="n">
        <v>72500</v>
      </c>
      <c r="J40" s="22" t="n">
        <v>300</v>
      </c>
      <c r="K40" s="22" t="n">
        <v>104</v>
      </c>
      <c r="L40" s="23">
        <f>IFERROR(Projects[[#This Row],[Amount Spent]]/Projects[[#This Row],[Funds Released]],0)</f>
        <v/>
      </c>
      <c r="M40" s="24">
        <f>Projects[[#This Row],[Funds Released]]-Projects[[#This Row],[Amount Spent]]</f>
        <v/>
      </c>
      <c r="N40" s="23">
        <f>IFERROR(Projects[[#This Row],[Beneficiaries Reached]]/Projects[[#This Row],[Target Beneficiaries]],0)</f>
        <v/>
      </c>
      <c r="O40" s="24">
        <f>IFERROR(Projects[[#This Row],[Amount Spent]]/Projects[[#This Row],[Beneficiaries Reached]],0)</f>
        <v/>
      </c>
      <c r="P40" s="25">
        <f>IF(AND(Projects[[#This Row],[Status]]="Ongoing",Projects[[#This Row],[Utilisation %]]&lt;0.5),"Slow spending","OK")</f>
        <v/>
      </c>
    </row>
    <row r="41">
      <c r="A41" s="19" t="inlineStr">
        <is>
          <t>PR-137</t>
        </is>
      </c>
      <c r="B41" s="19" t="inlineStr">
        <is>
          <t>Nashik</t>
        </is>
      </c>
      <c r="C41" s="19" t="inlineStr">
        <is>
          <t>School Kits</t>
        </is>
      </c>
      <c r="D41" s="19" t="inlineStr">
        <is>
          <t>Government Grant</t>
        </is>
      </c>
      <c r="E41" s="20" t="n">
        <v>46082</v>
      </c>
      <c r="F41" s="19" t="inlineStr">
        <is>
          <t>Completed</t>
        </is>
      </c>
      <c r="G41" s="21" t="n">
        <v>280000</v>
      </c>
      <c r="H41" s="21" t="n">
        <v>280000</v>
      </c>
      <c r="I41" s="21" t="n">
        <v>267700</v>
      </c>
      <c r="J41" s="22" t="n">
        <v>300</v>
      </c>
      <c r="K41" s="22" t="n">
        <v>305</v>
      </c>
      <c r="L41" s="23">
        <f>IFERROR(Projects[[#This Row],[Amount Spent]]/Projects[[#This Row],[Funds Released]],0)</f>
        <v/>
      </c>
      <c r="M41" s="24">
        <f>Projects[[#This Row],[Funds Released]]-Projects[[#This Row],[Amount Spent]]</f>
        <v/>
      </c>
      <c r="N41" s="23">
        <f>IFERROR(Projects[[#This Row],[Beneficiaries Reached]]/Projects[[#This Row],[Target Beneficiaries]],0)</f>
        <v/>
      </c>
      <c r="O41" s="24">
        <f>IFERROR(Projects[[#This Row],[Amount Spent]]/Projects[[#This Row],[Beneficiaries Reached]],0)</f>
        <v/>
      </c>
      <c r="P41" s="25">
        <f>IF(AND(Projects[[#This Row],[Status]]="Ongoing",Projects[[#This Row],[Utilisation %]]&lt;0.5),"Slow spending","OK")</f>
        <v/>
      </c>
    </row>
    <row r="42">
      <c r="A42" s="19" t="inlineStr">
        <is>
          <t>PR-138</t>
        </is>
      </c>
      <c r="B42" s="19" t="inlineStr">
        <is>
          <t>Solapur</t>
        </is>
      </c>
      <c r="C42" s="19" t="inlineStr">
        <is>
          <t>Skill Training</t>
        </is>
      </c>
      <c r="D42" s="19" t="inlineStr">
        <is>
          <t>CSR Grant</t>
        </is>
      </c>
      <c r="E42" s="20" t="n">
        <v>46082</v>
      </c>
      <c r="F42" s="19" t="inlineStr">
        <is>
          <t>Ongoing</t>
        </is>
      </c>
      <c r="G42" s="21" t="n">
        <v>303000</v>
      </c>
      <c r="H42" s="21" t="n">
        <v>227000</v>
      </c>
      <c r="I42" s="21" t="n">
        <v>195100</v>
      </c>
      <c r="J42" s="22" t="n">
        <v>50</v>
      </c>
      <c r="K42" s="22" t="n">
        <v>34</v>
      </c>
      <c r="L42" s="23">
        <f>IFERROR(Projects[[#This Row],[Amount Spent]]/Projects[[#This Row],[Funds Released]],0)</f>
        <v/>
      </c>
      <c r="M42" s="24">
        <f>Projects[[#This Row],[Funds Released]]-Projects[[#This Row],[Amount Spent]]</f>
        <v/>
      </c>
      <c r="N42" s="23">
        <f>IFERROR(Projects[[#This Row],[Beneficiaries Reached]]/Projects[[#This Row],[Target Beneficiaries]],0)</f>
        <v/>
      </c>
      <c r="O42" s="24">
        <f>IFERROR(Projects[[#This Row],[Amount Spent]]/Projects[[#This Row],[Beneficiaries Reached]],0)</f>
        <v/>
      </c>
      <c r="P42" s="25">
        <f>IF(AND(Projects[[#This Row],[Status]]="Ongoing",Projects[[#This Row],[Utilisation %]]&lt;0.5),"Slow spending","OK")</f>
        <v/>
      </c>
    </row>
    <row r="43">
      <c r="A43" s="19" t="inlineStr">
        <is>
          <t>PR-139</t>
        </is>
      </c>
      <c r="B43" s="19" t="inlineStr">
        <is>
          <t>Pune</t>
        </is>
      </c>
      <c r="C43" s="19" t="inlineStr">
        <is>
          <t>Women SHG Support</t>
        </is>
      </c>
      <c r="D43" s="19" t="inlineStr">
        <is>
          <t>Individual Donations</t>
        </is>
      </c>
      <c r="E43" s="20" t="n">
        <v>45946</v>
      </c>
      <c r="F43" s="19" t="inlineStr">
        <is>
          <t>Completed</t>
        </is>
      </c>
      <c r="G43" s="21" t="n">
        <v>1828000</v>
      </c>
      <c r="H43" s="21" t="n">
        <v>1828000</v>
      </c>
      <c r="I43" s="21" t="n">
        <v>1785000</v>
      </c>
      <c r="J43" s="22" t="n">
        <v>300</v>
      </c>
      <c r="K43" s="22" t="n">
        <v>304</v>
      </c>
      <c r="L43" s="23">
        <f>IFERROR(Projects[[#This Row],[Amount Spent]]/Projects[[#This Row],[Funds Released]],0)</f>
        <v/>
      </c>
      <c r="M43" s="24">
        <f>Projects[[#This Row],[Funds Released]]-Projects[[#This Row],[Amount Spent]]</f>
        <v/>
      </c>
      <c r="N43" s="23">
        <f>IFERROR(Projects[[#This Row],[Beneficiaries Reached]]/Projects[[#This Row],[Target Beneficiaries]],0)</f>
        <v/>
      </c>
      <c r="O43" s="24">
        <f>IFERROR(Projects[[#This Row],[Amount Spent]]/Projects[[#This Row],[Beneficiaries Reached]],0)</f>
        <v/>
      </c>
      <c r="P43" s="25">
        <f>IF(AND(Projects[[#This Row],[Status]]="Ongoing",Projects[[#This Row],[Utilisation %]]&lt;0.5),"Slow spending","OK")</f>
        <v/>
      </c>
    </row>
    <row r="44">
      <c r="A44" s="19" t="inlineStr">
        <is>
          <t>PR-140</t>
        </is>
      </c>
      <c r="B44" s="19" t="inlineStr">
        <is>
          <t>Nagpur</t>
        </is>
      </c>
      <c r="C44" s="19" t="inlineStr">
        <is>
          <t>Health Camps</t>
        </is>
      </c>
      <c r="D44" s="19" t="inlineStr">
        <is>
          <t>Government Grant</t>
        </is>
      </c>
      <c r="E44" s="20" t="n">
        <v>46067</v>
      </c>
      <c r="F44" s="19" t="inlineStr">
        <is>
          <t>Planned</t>
        </is>
      </c>
      <c r="G44" s="21" t="n">
        <v>273000</v>
      </c>
      <c r="H44" s="21" t="n">
        <v>0</v>
      </c>
      <c r="I44" s="21" t="n">
        <v>0</v>
      </c>
      <c r="J44" s="22" t="n">
        <v>800</v>
      </c>
      <c r="K44" s="22" t="n">
        <v>0</v>
      </c>
      <c r="L44" s="23">
        <f>IFERROR(Projects[[#This Row],[Amount Spent]]/Projects[[#This Row],[Funds Released]],0)</f>
        <v/>
      </c>
      <c r="M44" s="24">
        <f>Projects[[#This Row],[Funds Released]]-Projects[[#This Row],[Amount Spent]]</f>
        <v/>
      </c>
      <c r="N44" s="23">
        <f>IFERROR(Projects[[#This Row],[Beneficiaries Reached]]/Projects[[#This Row],[Target Beneficiaries]],0)</f>
        <v/>
      </c>
      <c r="O44" s="24">
        <f>IFERROR(Projects[[#This Row],[Amount Spent]]/Projects[[#This Row],[Beneficiaries Reached]],0)</f>
        <v/>
      </c>
      <c r="P44" s="25">
        <f>IF(AND(Projects[[#This Row],[Status]]="Ongoing",Projects[[#This Row],[Utilisation %]]&lt;0.5),"Slow spending","OK")</f>
        <v/>
      </c>
    </row>
    <row r="45">
      <c r="A45" s="26" t="n"/>
      <c r="B45" s="26" t="n"/>
      <c r="C45" s="26" t="n"/>
      <c r="D45" s="26" t="n"/>
      <c r="E45" s="27" t="n"/>
      <c r="F45" s="26" t="n"/>
      <c r="G45" s="28" t="n"/>
      <c r="H45" s="28" t="n"/>
      <c r="I45" s="28" t="n"/>
      <c r="J45" s="29" t="n"/>
      <c r="K45" s="29" t="n"/>
    </row>
    <row r="46">
      <c r="A46" s="26" t="n"/>
      <c r="B46" s="26" t="n"/>
      <c r="C46" s="26" t="n"/>
      <c r="D46" s="26" t="n"/>
      <c r="E46" s="27" t="n"/>
      <c r="F46" s="26" t="n"/>
      <c r="G46" s="28" t="n"/>
      <c r="H46" s="28" t="n"/>
      <c r="I46" s="28" t="n"/>
      <c r="J46" s="29" t="n"/>
      <c r="K46" s="29" t="n"/>
    </row>
    <row r="47">
      <c r="A47" s="26" t="n"/>
      <c r="B47" s="26" t="n"/>
      <c r="C47" s="26" t="n"/>
      <c r="D47" s="26" t="n"/>
      <c r="E47" s="27" t="n"/>
      <c r="F47" s="26" t="n"/>
      <c r="G47" s="28" t="n"/>
      <c r="H47" s="28" t="n"/>
      <c r="I47" s="28" t="n"/>
      <c r="J47" s="29" t="n"/>
      <c r="K47" s="29" t="n"/>
    </row>
    <row r="48">
      <c r="A48" s="26" t="n"/>
      <c r="B48" s="26" t="n"/>
      <c r="C48" s="26" t="n"/>
      <c r="D48" s="26" t="n"/>
      <c r="E48" s="27" t="n"/>
      <c r="F48" s="26" t="n"/>
      <c r="G48" s="28" t="n"/>
      <c r="H48" s="28" t="n"/>
      <c r="I48" s="28" t="n"/>
      <c r="J48" s="29" t="n"/>
      <c r="K48" s="29" t="n"/>
    </row>
    <row r="49">
      <c r="A49" s="26" t="n"/>
      <c r="B49" s="26" t="n"/>
      <c r="C49" s="26" t="n"/>
      <c r="D49" s="26" t="n"/>
      <c r="E49" s="27" t="n"/>
      <c r="F49" s="26" t="n"/>
      <c r="G49" s="28" t="n"/>
      <c r="H49" s="28" t="n"/>
      <c r="I49" s="28" t="n"/>
      <c r="J49" s="29" t="n"/>
      <c r="K49" s="29" t="n"/>
    </row>
    <row r="50">
      <c r="A50" s="26" t="n"/>
      <c r="B50" s="26" t="n"/>
      <c r="C50" s="26" t="n"/>
      <c r="D50" s="26" t="n"/>
      <c r="E50" s="27" t="n"/>
      <c r="F50" s="26" t="n"/>
      <c r="G50" s="28" t="n"/>
      <c r="H50" s="28" t="n"/>
      <c r="I50" s="28" t="n"/>
      <c r="J50" s="29" t="n"/>
      <c r="K50" s="29" t="n"/>
    </row>
    <row r="51">
      <c r="A51" s="26" t="n"/>
      <c r="B51" s="26" t="n"/>
      <c r="C51" s="26" t="n"/>
      <c r="D51" s="26" t="n"/>
      <c r="E51" s="27" t="n"/>
      <c r="F51" s="26" t="n"/>
      <c r="G51" s="28" t="n"/>
      <c r="H51" s="28" t="n"/>
      <c r="I51" s="28" t="n"/>
      <c r="J51" s="29" t="n"/>
      <c r="K51" s="29" t="n"/>
    </row>
    <row r="52">
      <c r="A52" s="26" t="n"/>
      <c r="B52" s="26" t="n"/>
      <c r="C52" s="26" t="n"/>
      <c r="D52" s="26" t="n"/>
      <c r="E52" s="27" t="n"/>
      <c r="F52" s="26" t="n"/>
      <c r="G52" s="28" t="n"/>
      <c r="H52" s="28" t="n"/>
      <c r="I52" s="28" t="n"/>
      <c r="J52" s="29" t="n"/>
      <c r="K52" s="29" t="n"/>
    </row>
    <row r="53">
      <c r="A53" s="26" t="n"/>
      <c r="B53" s="26" t="n"/>
      <c r="C53" s="26" t="n"/>
      <c r="D53" s="26" t="n"/>
      <c r="E53" s="27" t="n"/>
      <c r="F53" s="26" t="n"/>
      <c r="G53" s="28" t="n"/>
      <c r="H53" s="28" t="n"/>
      <c r="I53" s="28" t="n"/>
      <c r="J53" s="29" t="n"/>
      <c r="K53" s="29" t="n"/>
    </row>
    <row r="54">
      <c r="A54" s="26" t="n"/>
      <c r="B54" s="26" t="n"/>
      <c r="C54" s="26" t="n"/>
      <c r="D54" s="26" t="n"/>
      <c r="E54" s="27" t="n"/>
      <c r="F54" s="26" t="n"/>
      <c r="G54" s="28" t="n"/>
      <c r="H54" s="28" t="n"/>
      <c r="I54" s="28" t="n"/>
      <c r="J54" s="29" t="n"/>
      <c r="K54" s="29" t="n"/>
    </row>
    <row r="55">
      <c r="A55" s="26" t="n"/>
      <c r="B55" s="26" t="n"/>
      <c r="C55" s="26" t="n"/>
      <c r="D55" s="26" t="n"/>
      <c r="E55" s="27" t="n"/>
      <c r="F55" s="26" t="n"/>
      <c r="G55" s="28" t="n"/>
      <c r="H55" s="28" t="n"/>
      <c r="I55" s="28" t="n"/>
      <c r="J55" s="29" t="n"/>
      <c r="K55" s="29" t="n"/>
    </row>
    <row r="56">
      <c r="A56" s="26" t="n"/>
      <c r="B56" s="26" t="n"/>
      <c r="C56" s="26" t="n"/>
      <c r="D56" s="26" t="n"/>
      <c r="E56" s="27" t="n"/>
      <c r="F56" s="26" t="n"/>
      <c r="G56" s="28" t="n"/>
      <c r="H56" s="28" t="n"/>
      <c r="I56" s="28" t="n"/>
      <c r="J56" s="29" t="n"/>
      <c r="K56" s="29" t="n"/>
    </row>
    <row r="57">
      <c r="A57" s="26" t="n"/>
      <c r="B57" s="26" t="n"/>
      <c r="C57" s="26" t="n"/>
      <c r="D57" s="26" t="n"/>
      <c r="E57" s="27" t="n"/>
      <c r="F57" s="26" t="n"/>
      <c r="G57" s="28" t="n"/>
      <c r="H57" s="28" t="n"/>
      <c r="I57" s="28" t="n"/>
      <c r="J57" s="29" t="n"/>
      <c r="K57" s="29" t="n"/>
    </row>
    <row r="58">
      <c r="A58" s="26" t="n"/>
      <c r="B58" s="26" t="n"/>
      <c r="C58" s="26" t="n"/>
      <c r="D58" s="26" t="n"/>
      <c r="E58" s="27" t="n"/>
      <c r="F58" s="26" t="n"/>
      <c r="G58" s="28" t="n"/>
      <c r="H58" s="28" t="n"/>
      <c r="I58" s="28" t="n"/>
      <c r="J58" s="29" t="n"/>
      <c r="K58" s="29" t="n"/>
    </row>
    <row r="59">
      <c r="A59" s="26" t="n"/>
      <c r="B59" s="26" t="n"/>
      <c r="C59" s="26" t="n"/>
      <c r="D59" s="26" t="n"/>
      <c r="E59" s="27" t="n"/>
      <c r="F59" s="26" t="n"/>
      <c r="G59" s="28" t="n"/>
      <c r="H59" s="28" t="n"/>
      <c r="I59" s="28" t="n"/>
      <c r="J59" s="29" t="n"/>
      <c r="K59" s="29" t="n"/>
    </row>
    <row r="60">
      <c r="A60" s="26" t="n"/>
      <c r="B60" s="26" t="n"/>
      <c r="C60" s="26" t="n"/>
      <c r="D60" s="26" t="n"/>
      <c r="E60" s="27" t="n"/>
      <c r="F60" s="26" t="n"/>
      <c r="G60" s="28" t="n"/>
      <c r="H60" s="28" t="n"/>
      <c r="I60" s="28" t="n"/>
      <c r="J60" s="29" t="n"/>
      <c r="K60" s="29" t="n"/>
    </row>
    <row r="61">
      <c r="A61" s="26" t="n"/>
      <c r="B61" s="26" t="n"/>
      <c r="C61" s="26" t="n"/>
      <c r="D61" s="26" t="n"/>
      <c r="E61" s="27" t="n"/>
      <c r="F61" s="26" t="n"/>
      <c r="G61" s="28" t="n"/>
      <c r="H61" s="28" t="n"/>
      <c r="I61" s="28" t="n"/>
      <c r="J61" s="29" t="n"/>
      <c r="K61" s="29" t="n"/>
    </row>
    <row r="62">
      <c r="A62" s="26" t="n"/>
      <c r="B62" s="26" t="n"/>
      <c r="C62" s="26" t="n"/>
      <c r="D62" s="26" t="n"/>
      <c r="E62" s="27" t="n"/>
      <c r="F62" s="26" t="n"/>
      <c r="G62" s="28" t="n"/>
      <c r="H62" s="28" t="n"/>
      <c r="I62" s="28" t="n"/>
      <c r="J62" s="29" t="n"/>
      <c r="K62" s="29" t="n"/>
    </row>
    <row r="63">
      <c r="A63" s="26" t="n"/>
      <c r="B63" s="26" t="n"/>
      <c r="C63" s="26" t="n"/>
      <c r="D63" s="26" t="n"/>
      <c r="E63" s="27" t="n"/>
      <c r="F63" s="26" t="n"/>
      <c r="G63" s="28" t="n"/>
      <c r="H63" s="28" t="n"/>
      <c r="I63" s="28" t="n"/>
      <c r="J63" s="29" t="n"/>
      <c r="K63" s="29" t="n"/>
    </row>
    <row r="64">
      <c r="A64" s="26" t="n"/>
      <c r="B64" s="26" t="n"/>
      <c r="C64" s="26" t="n"/>
      <c r="D64" s="26" t="n"/>
      <c r="E64" s="27" t="n"/>
      <c r="F64" s="26" t="n"/>
      <c r="G64" s="28" t="n"/>
      <c r="H64" s="28" t="n"/>
      <c r="I64" s="28" t="n"/>
      <c r="J64" s="29" t="n"/>
      <c r="K64" s="29" t="n"/>
    </row>
    <row r="65">
      <c r="A65" s="26" t="n"/>
      <c r="B65" s="26" t="n"/>
      <c r="C65" s="26" t="n"/>
      <c r="D65" s="26" t="n"/>
      <c r="E65" s="27" t="n"/>
      <c r="F65" s="26" t="n"/>
      <c r="G65" s="28" t="n"/>
      <c r="H65" s="28" t="n"/>
      <c r="I65" s="28" t="n"/>
      <c r="J65" s="29" t="n"/>
      <c r="K65" s="29" t="n"/>
    </row>
    <row r="66">
      <c r="A66" s="26" t="n"/>
      <c r="B66" s="26" t="n"/>
      <c r="C66" s="26" t="n"/>
      <c r="D66" s="26" t="n"/>
      <c r="E66" s="27" t="n"/>
      <c r="F66" s="26" t="n"/>
      <c r="G66" s="28" t="n"/>
      <c r="H66" s="28" t="n"/>
      <c r="I66" s="28" t="n"/>
      <c r="J66" s="29" t="n"/>
      <c r="K66" s="29" t="n"/>
    </row>
    <row r="67">
      <c r="A67" s="26" t="n"/>
      <c r="B67" s="26" t="n"/>
      <c r="C67" s="26" t="n"/>
      <c r="D67" s="26" t="n"/>
      <c r="E67" s="27" t="n"/>
      <c r="F67" s="26" t="n"/>
      <c r="G67" s="28" t="n"/>
      <c r="H67" s="28" t="n"/>
      <c r="I67" s="28" t="n"/>
      <c r="J67" s="29" t="n"/>
      <c r="K67" s="29" t="n"/>
    </row>
    <row r="68">
      <c r="A68" s="26" t="n"/>
      <c r="B68" s="26" t="n"/>
      <c r="C68" s="26" t="n"/>
      <c r="D68" s="26" t="n"/>
      <c r="E68" s="27" t="n"/>
      <c r="F68" s="26" t="n"/>
      <c r="G68" s="28" t="n"/>
      <c r="H68" s="28" t="n"/>
      <c r="I68" s="28" t="n"/>
      <c r="J68" s="29" t="n"/>
      <c r="K68" s="29" t="n"/>
    </row>
    <row r="69">
      <c r="A69" s="26" t="n"/>
      <c r="B69" s="26" t="n"/>
      <c r="C69" s="26" t="n"/>
      <c r="D69" s="26" t="n"/>
      <c r="E69" s="27" t="n"/>
      <c r="F69" s="26" t="n"/>
      <c r="G69" s="28" t="n"/>
      <c r="H69" s="28" t="n"/>
      <c r="I69" s="28" t="n"/>
      <c r="J69" s="29" t="n"/>
      <c r="K69" s="29" t="n"/>
    </row>
    <row r="70">
      <c r="A70" s="26" t="n"/>
      <c r="B70" s="26" t="n"/>
      <c r="C70" s="26" t="n"/>
      <c r="D70" s="26" t="n"/>
      <c r="E70" s="27" t="n"/>
      <c r="F70" s="26" t="n"/>
      <c r="G70" s="28" t="n"/>
      <c r="H70" s="28" t="n"/>
      <c r="I70" s="28" t="n"/>
      <c r="J70" s="29" t="n"/>
      <c r="K70" s="29" t="n"/>
    </row>
    <row r="71">
      <c r="A71" s="26" t="n"/>
      <c r="B71" s="26" t="n"/>
      <c r="C71" s="26" t="n"/>
      <c r="D71" s="26" t="n"/>
      <c r="E71" s="27" t="n"/>
      <c r="F71" s="26" t="n"/>
      <c r="G71" s="28" t="n"/>
      <c r="H71" s="28" t="n"/>
      <c r="I71" s="28" t="n"/>
      <c r="J71" s="29" t="n"/>
      <c r="K71" s="29" t="n"/>
    </row>
    <row r="72">
      <c r="A72" s="26" t="n"/>
      <c r="B72" s="26" t="n"/>
      <c r="C72" s="26" t="n"/>
      <c r="D72" s="26" t="n"/>
      <c r="E72" s="27" t="n"/>
      <c r="F72" s="26" t="n"/>
      <c r="G72" s="28" t="n"/>
      <c r="H72" s="28" t="n"/>
      <c r="I72" s="28" t="n"/>
      <c r="J72" s="29" t="n"/>
      <c r="K72" s="29" t="n"/>
    </row>
    <row r="73">
      <c r="A73" s="26" t="n"/>
      <c r="B73" s="26" t="n"/>
      <c r="C73" s="26" t="n"/>
      <c r="D73" s="26" t="n"/>
      <c r="E73" s="27" t="n"/>
      <c r="F73" s="26" t="n"/>
      <c r="G73" s="28" t="n"/>
      <c r="H73" s="28" t="n"/>
      <c r="I73" s="28" t="n"/>
      <c r="J73" s="29" t="n"/>
      <c r="K73" s="29" t="n"/>
    </row>
    <row r="74">
      <c r="A74" s="26" t="n"/>
      <c r="B74" s="26" t="n"/>
      <c r="C74" s="26" t="n"/>
      <c r="D74" s="26" t="n"/>
      <c r="E74" s="27" t="n"/>
      <c r="F74" s="26" t="n"/>
      <c r="G74" s="28" t="n"/>
      <c r="H74" s="28" t="n"/>
      <c r="I74" s="28" t="n"/>
      <c r="J74" s="29" t="n"/>
      <c r="K74" s="29" t="n"/>
    </row>
    <row r="75">
      <c r="A75" s="26" t="n"/>
      <c r="B75" s="26" t="n"/>
      <c r="C75" s="26" t="n"/>
      <c r="D75" s="26" t="n"/>
      <c r="E75" s="27" t="n"/>
      <c r="F75" s="26" t="n"/>
      <c r="G75" s="28" t="n"/>
      <c r="H75" s="28" t="n"/>
      <c r="I75" s="28" t="n"/>
      <c r="J75" s="29" t="n"/>
      <c r="K75" s="29" t="n"/>
    </row>
    <row r="76">
      <c r="A76" s="26" t="n"/>
      <c r="B76" s="26" t="n"/>
      <c r="C76" s="26" t="n"/>
      <c r="D76" s="26" t="n"/>
      <c r="E76" s="27" t="n"/>
      <c r="F76" s="26" t="n"/>
      <c r="G76" s="28" t="n"/>
      <c r="H76" s="28" t="n"/>
      <c r="I76" s="28" t="n"/>
      <c r="J76" s="29" t="n"/>
      <c r="K76" s="29" t="n"/>
    </row>
    <row r="77">
      <c r="A77" s="26" t="n"/>
      <c r="B77" s="26" t="n"/>
      <c r="C77" s="26" t="n"/>
      <c r="D77" s="26" t="n"/>
      <c r="E77" s="27" t="n"/>
      <c r="F77" s="26" t="n"/>
      <c r="G77" s="28" t="n"/>
      <c r="H77" s="28" t="n"/>
      <c r="I77" s="28" t="n"/>
      <c r="J77" s="29" t="n"/>
      <c r="K77" s="29" t="n"/>
    </row>
    <row r="78">
      <c r="A78" s="26" t="n"/>
      <c r="B78" s="26" t="n"/>
      <c r="C78" s="26" t="n"/>
      <c r="D78" s="26" t="n"/>
      <c r="E78" s="27" t="n"/>
      <c r="F78" s="26" t="n"/>
      <c r="G78" s="28" t="n"/>
      <c r="H78" s="28" t="n"/>
      <c r="I78" s="28" t="n"/>
      <c r="J78" s="29" t="n"/>
      <c r="K78" s="29" t="n"/>
    </row>
    <row r="79">
      <c r="A79" s="26" t="n"/>
      <c r="B79" s="26" t="n"/>
      <c r="C79" s="26" t="n"/>
      <c r="D79" s="26" t="n"/>
      <c r="E79" s="27" t="n"/>
      <c r="F79" s="26" t="n"/>
      <c r="G79" s="28" t="n"/>
      <c r="H79" s="28" t="n"/>
      <c r="I79" s="28" t="n"/>
      <c r="J79" s="29" t="n"/>
      <c r="K79" s="29" t="n"/>
    </row>
    <row r="80">
      <c r="A80" s="26" t="n"/>
      <c r="B80" s="26" t="n"/>
      <c r="C80" s="26" t="n"/>
      <c r="D80" s="26" t="n"/>
      <c r="E80" s="27" t="n"/>
      <c r="F80" s="26" t="n"/>
      <c r="G80" s="28" t="n"/>
      <c r="H80" s="28" t="n"/>
      <c r="I80" s="28" t="n"/>
      <c r="J80" s="29" t="n"/>
      <c r="K80" s="29" t="n"/>
    </row>
    <row r="81">
      <c r="A81" s="26" t="n"/>
      <c r="B81" s="26" t="n"/>
      <c r="C81" s="26" t="n"/>
      <c r="D81" s="26" t="n"/>
      <c r="E81" s="27" t="n"/>
      <c r="F81" s="26" t="n"/>
      <c r="G81" s="28" t="n"/>
      <c r="H81" s="28" t="n"/>
      <c r="I81" s="28" t="n"/>
      <c r="J81" s="29" t="n"/>
      <c r="K81" s="29" t="n"/>
    </row>
    <row r="82">
      <c r="A82" s="26" t="n"/>
      <c r="B82" s="26" t="n"/>
      <c r="C82" s="26" t="n"/>
      <c r="D82" s="26" t="n"/>
      <c r="E82" s="27" t="n"/>
      <c r="F82" s="26" t="n"/>
      <c r="G82" s="28" t="n"/>
      <c r="H82" s="28" t="n"/>
      <c r="I82" s="28" t="n"/>
      <c r="J82" s="29" t="n"/>
      <c r="K82" s="29" t="n"/>
    </row>
    <row r="83">
      <c r="A83" s="26" t="n"/>
      <c r="B83" s="26" t="n"/>
      <c r="C83" s="26" t="n"/>
      <c r="D83" s="26" t="n"/>
      <c r="E83" s="27" t="n"/>
      <c r="F83" s="26" t="n"/>
      <c r="G83" s="28" t="n"/>
      <c r="H83" s="28" t="n"/>
      <c r="I83" s="28" t="n"/>
      <c r="J83" s="29" t="n"/>
      <c r="K83" s="29" t="n"/>
    </row>
    <row r="84">
      <c r="A84" s="26" t="n"/>
      <c r="B84" s="26" t="n"/>
      <c r="C84" s="26" t="n"/>
      <c r="D84" s="26" t="n"/>
      <c r="E84" s="27" t="n"/>
      <c r="F84" s="26" t="n"/>
      <c r="G84" s="28" t="n"/>
      <c r="H84" s="28" t="n"/>
      <c r="I84" s="28" t="n"/>
      <c r="J84" s="29" t="n"/>
      <c r="K84" s="29" t="n"/>
    </row>
    <row r="85">
      <c r="A85" s="26" t="n"/>
      <c r="B85" s="26" t="n"/>
      <c r="C85" s="26" t="n"/>
      <c r="D85" s="26" t="n"/>
      <c r="E85" s="27" t="n"/>
      <c r="F85" s="26" t="n"/>
      <c r="G85" s="28" t="n"/>
      <c r="H85" s="28" t="n"/>
      <c r="I85" s="28" t="n"/>
      <c r="J85" s="29" t="n"/>
      <c r="K85" s="29" t="n"/>
    </row>
    <row r="86">
      <c r="A86" s="26" t="n"/>
      <c r="B86" s="26" t="n"/>
      <c r="C86" s="26" t="n"/>
      <c r="D86" s="26" t="n"/>
      <c r="E86" s="27" t="n"/>
      <c r="F86" s="26" t="n"/>
      <c r="G86" s="28" t="n"/>
      <c r="H86" s="28" t="n"/>
      <c r="I86" s="28" t="n"/>
      <c r="J86" s="29" t="n"/>
      <c r="K86" s="29" t="n"/>
    </row>
    <row r="87">
      <c r="A87" s="26" t="n"/>
      <c r="B87" s="26" t="n"/>
      <c r="C87" s="26" t="n"/>
      <c r="D87" s="26" t="n"/>
      <c r="E87" s="27" t="n"/>
      <c r="F87" s="26" t="n"/>
      <c r="G87" s="28" t="n"/>
      <c r="H87" s="28" t="n"/>
      <c r="I87" s="28" t="n"/>
      <c r="J87" s="29" t="n"/>
      <c r="K87" s="29" t="n"/>
    </row>
    <row r="88">
      <c r="A88" s="26" t="n"/>
      <c r="B88" s="26" t="n"/>
      <c r="C88" s="26" t="n"/>
      <c r="D88" s="26" t="n"/>
      <c r="E88" s="27" t="n"/>
      <c r="F88" s="26" t="n"/>
      <c r="G88" s="28" t="n"/>
      <c r="H88" s="28" t="n"/>
      <c r="I88" s="28" t="n"/>
      <c r="J88" s="29" t="n"/>
      <c r="K88" s="29" t="n"/>
    </row>
    <row r="89">
      <c r="A89" s="26" t="n"/>
      <c r="B89" s="26" t="n"/>
      <c r="C89" s="26" t="n"/>
      <c r="D89" s="26" t="n"/>
      <c r="E89" s="27" t="n"/>
      <c r="F89" s="26" t="n"/>
      <c r="G89" s="28" t="n"/>
      <c r="H89" s="28" t="n"/>
      <c r="I89" s="28" t="n"/>
      <c r="J89" s="29" t="n"/>
      <c r="K89" s="29" t="n"/>
    </row>
    <row r="90">
      <c r="A90" s="26" t="n"/>
      <c r="B90" s="26" t="n"/>
      <c r="C90" s="26" t="n"/>
      <c r="D90" s="26" t="n"/>
      <c r="E90" s="27" t="n"/>
      <c r="F90" s="26" t="n"/>
      <c r="G90" s="28" t="n"/>
      <c r="H90" s="28" t="n"/>
      <c r="I90" s="28" t="n"/>
      <c r="J90" s="29" t="n"/>
      <c r="K90" s="29" t="n"/>
    </row>
    <row r="91">
      <c r="A91" s="26" t="n"/>
      <c r="B91" s="26" t="n"/>
      <c r="C91" s="26" t="n"/>
      <c r="D91" s="26" t="n"/>
      <c r="E91" s="27" t="n"/>
      <c r="F91" s="26" t="n"/>
      <c r="G91" s="28" t="n"/>
      <c r="H91" s="28" t="n"/>
      <c r="I91" s="28" t="n"/>
      <c r="J91" s="29" t="n"/>
      <c r="K91" s="29" t="n"/>
    </row>
    <row r="92">
      <c r="A92" s="26" t="n"/>
      <c r="B92" s="26" t="n"/>
      <c r="C92" s="26" t="n"/>
      <c r="D92" s="26" t="n"/>
      <c r="E92" s="27" t="n"/>
      <c r="F92" s="26" t="n"/>
      <c r="G92" s="28" t="n"/>
      <c r="H92" s="28" t="n"/>
      <c r="I92" s="28" t="n"/>
      <c r="J92" s="29" t="n"/>
      <c r="K92" s="29" t="n"/>
    </row>
    <row r="93">
      <c r="A93" s="26" t="n"/>
      <c r="B93" s="26" t="n"/>
      <c r="C93" s="26" t="n"/>
      <c r="D93" s="26" t="n"/>
      <c r="E93" s="27" t="n"/>
      <c r="F93" s="26" t="n"/>
      <c r="G93" s="28" t="n"/>
      <c r="H93" s="28" t="n"/>
      <c r="I93" s="28" t="n"/>
      <c r="J93" s="29" t="n"/>
      <c r="K93" s="29" t="n"/>
    </row>
    <row r="94">
      <c r="A94" s="26" t="n"/>
      <c r="B94" s="26" t="n"/>
      <c r="C94" s="26" t="n"/>
      <c r="D94" s="26" t="n"/>
      <c r="E94" s="27" t="n"/>
      <c r="F94" s="26" t="n"/>
      <c r="G94" s="28" t="n"/>
      <c r="H94" s="28" t="n"/>
      <c r="I94" s="28" t="n"/>
      <c r="J94" s="29" t="n"/>
      <c r="K94" s="29" t="n"/>
    </row>
    <row r="95">
      <c r="A95" s="26" t="n"/>
      <c r="B95" s="26" t="n"/>
      <c r="C95" s="26" t="n"/>
      <c r="D95" s="26" t="n"/>
      <c r="E95" s="27" t="n"/>
      <c r="F95" s="26" t="n"/>
      <c r="G95" s="28" t="n"/>
      <c r="H95" s="28" t="n"/>
      <c r="I95" s="28" t="n"/>
      <c r="J95" s="29" t="n"/>
      <c r="K95" s="29" t="n"/>
    </row>
    <row r="96">
      <c r="A96" s="26" t="n"/>
      <c r="B96" s="26" t="n"/>
      <c r="C96" s="26" t="n"/>
      <c r="D96" s="26" t="n"/>
      <c r="E96" s="27" t="n"/>
      <c r="F96" s="26" t="n"/>
      <c r="G96" s="28" t="n"/>
      <c r="H96" s="28" t="n"/>
      <c r="I96" s="28" t="n"/>
      <c r="J96" s="29" t="n"/>
      <c r="K96" s="29" t="n"/>
    </row>
    <row r="97">
      <c r="A97" s="26" t="n"/>
      <c r="B97" s="26" t="n"/>
      <c r="C97" s="26" t="n"/>
      <c r="D97" s="26" t="n"/>
      <c r="E97" s="27" t="n"/>
      <c r="F97" s="26" t="n"/>
      <c r="G97" s="28" t="n"/>
      <c r="H97" s="28" t="n"/>
      <c r="I97" s="28" t="n"/>
      <c r="J97" s="29" t="n"/>
      <c r="K97" s="29" t="n"/>
    </row>
    <row r="98">
      <c r="A98" s="26" t="n"/>
      <c r="B98" s="26" t="n"/>
      <c r="C98" s="26" t="n"/>
      <c r="D98" s="26" t="n"/>
      <c r="E98" s="27" t="n"/>
      <c r="F98" s="26" t="n"/>
      <c r="G98" s="28" t="n"/>
      <c r="H98" s="28" t="n"/>
      <c r="I98" s="28" t="n"/>
      <c r="J98" s="29" t="n"/>
      <c r="K98" s="29" t="n"/>
    </row>
    <row r="99">
      <c r="A99" s="26" t="n"/>
      <c r="B99" s="26" t="n"/>
      <c r="C99" s="26" t="n"/>
      <c r="D99" s="26" t="n"/>
      <c r="E99" s="27" t="n"/>
      <c r="F99" s="26" t="n"/>
      <c r="G99" s="28" t="n"/>
      <c r="H99" s="28" t="n"/>
      <c r="I99" s="28" t="n"/>
      <c r="J99" s="29" t="n"/>
      <c r="K99" s="29" t="n"/>
    </row>
    <row r="100">
      <c r="A100" s="26" t="n"/>
      <c r="B100" s="26" t="n"/>
      <c r="C100" s="26" t="n"/>
      <c r="D100" s="26" t="n"/>
      <c r="E100" s="27" t="n"/>
      <c r="F100" s="26" t="n"/>
      <c r="G100" s="28" t="n"/>
      <c r="H100" s="28" t="n"/>
      <c r="I100" s="28" t="n"/>
      <c r="J100" s="29" t="n"/>
      <c r="K100" s="29" t="n"/>
    </row>
    <row r="101">
      <c r="A101" s="26" t="n"/>
      <c r="B101" s="26" t="n"/>
      <c r="C101" s="26" t="n"/>
      <c r="D101" s="26" t="n"/>
      <c r="E101" s="27" t="n"/>
      <c r="F101" s="26" t="n"/>
      <c r="G101" s="28" t="n"/>
      <c r="H101" s="28" t="n"/>
      <c r="I101" s="28" t="n"/>
      <c r="J101" s="29" t="n"/>
      <c r="K101" s="29" t="n"/>
    </row>
    <row r="102">
      <c r="A102" s="26" t="n"/>
      <c r="B102" s="26" t="n"/>
      <c r="C102" s="26" t="n"/>
      <c r="D102" s="26" t="n"/>
      <c r="E102" s="27" t="n"/>
      <c r="F102" s="26" t="n"/>
      <c r="G102" s="28" t="n"/>
      <c r="H102" s="28" t="n"/>
      <c r="I102" s="28" t="n"/>
      <c r="J102" s="29" t="n"/>
      <c r="K102" s="29" t="n"/>
    </row>
    <row r="103">
      <c r="A103" s="26" t="n"/>
      <c r="B103" s="26" t="n"/>
      <c r="C103" s="26" t="n"/>
      <c r="D103" s="26" t="n"/>
      <c r="E103" s="27" t="n"/>
      <c r="F103" s="26" t="n"/>
      <c r="G103" s="28" t="n"/>
      <c r="H103" s="28" t="n"/>
      <c r="I103" s="28" t="n"/>
      <c r="J103" s="29" t="n"/>
      <c r="K103" s="29" t="n"/>
    </row>
  </sheetData>
  <mergeCells count="2">
    <mergeCell ref="A1:P1"/>
    <mergeCell ref="A2:P2"/>
  </mergeCells>
  <conditionalFormatting sqref="A5:P344">
    <cfRule type="expression" priority="1" dxfId="0">
      <formula>$P5="Slow spending"</formula>
    </cfRule>
  </conditionalFormatting>
  <dataValidations count="10">
    <dataValidation sqref="B5:B344" showDropDown="0" showInputMessage="0" showErrorMessage="1" allowBlank="1" errorTitle="Pick from the list" error="Please pick a value from the drop-down list." type="list">
      <formula1>=Lists!$A$5:$A$20</formula1>
    </dataValidation>
    <dataValidation sqref="C5:C344" showDropDown="0" showInputMessage="0" showErrorMessage="1" allowBlank="1" errorTitle="Pick from the list" error="Please pick a value from the drop-down list." type="list">
      <formula1>=Lists!$B$5:$B$19</formula1>
    </dataValidation>
    <dataValidation sqref="D5:D344" showDropDown="0" showInputMessage="0" showErrorMessage="1" allowBlank="1" errorTitle="Pick from the list" error="Please pick a value from the drop-down list." type="list">
      <formula1>=Lists!$C$5:$C$17</formula1>
    </dataValidation>
    <dataValidation sqref="E5:E344" showDropDown="0" showInputMessage="0" showErrorMessage="1" allowBlank="1" errorTitle="Date needed" error="Type a date like 15-09-2026." type="date" operator="greaterThan">
      <formula1>36526</formula1>
    </dataValidation>
    <dataValidation sqref="F5:F344" showDropDown="0" showInputMessage="0" showErrorMessage="1" allowBlank="1" errorTitle="Pick from the list" error="Please pick a value from the drop-down list." type="list">
      <formula1>=Lists!$D$5:$D$17</formula1>
    </dataValidation>
    <dataValidation sqref="G5:G344" showDropDown="0" showInputMessage="0" showErrorMessage="1" allowBlank="1" errorTitle="Number needed" error="Type a number that is 0 or more." type="decimal" operator="greaterThanOrEqual">
      <formula1>0</formula1>
    </dataValidation>
    <dataValidation sqref="H5:H344" showDropDown="0" showInputMessage="0" showErrorMessage="1" allowBlank="1" errorTitle="Number needed" error="Type a number that is 0 or more." type="decimal" operator="greaterThanOrEqual">
      <formula1>0</formula1>
    </dataValidation>
    <dataValidation sqref="I5:I344" showDropDown="0" showInputMessage="0" showErrorMessage="1" allowBlank="1" errorTitle="Number needed" error="Type a number that is 0 or more." type="decimal" operator="greaterThanOrEqual">
      <formula1>0</formula1>
    </dataValidation>
    <dataValidation sqref="J5:J344" showDropDown="0" showInputMessage="0" showErrorMessage="1" allowBlank="1" errorTitle="Number needed" error="Type a number that is 0 or more." type="decimal" operator="greaterThanOrEqual">
      <formula1>0</formula1>
    </dataValidation>
    <dataValidation sqref="K5:K34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1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34" customWidth="1" min="3" max="3"/>
    <col width="13" customWidth="1" min="4" max="4"/>
  </cols>
  <sheetData>
    <row r="1" ht="30" customHeight="1">
      <c r="A1" s="16" t="inlineStr">
        <is>
          <t>Funds received (grants and donations)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Date</t>
        </is>
      </c>
      <c r="B4" s="18" t="inlineStr">
        <is>
          <t>Funding Source</t>
        </is>
      </c>
      <c r="C4" s="18" t="inlineStr">
        <is>
          <t>Details</t>
        </is>
      </c>
      <c r="D4" s="18" t="inlineStr">
        <is>
          <t>Amount</t>
        </is>
      </c>
    </row>
    <row r="5">
      <c r="A5" s="20" t="n">
        <v>46122</v>
      </c>
      <c r="B5" s="19" t="inlineStr">
        <is>
          <t>CSR Grant</t>
        </is>
      </c>
      <c r="C5" s="19" t="inlineStr">
        <is>
          <t>Grant from a partner company (fictional)</t>
        </is>
      </c>
      <c r="D5" s="21" t="n">
        <v>1500000</v>
      </c>
    </row>
    <row r="6">
      <c r="A6" s="20" t="n">
        <v>46144</v>
      </c>
      <c r="B6" s="19" t="inlineStr">
        <is>
          <t>Government Grant</t>
        </is>
      </c>
      <c r="C6" s="19" t="inlineStr">
        <is>
          <t>District scheme instalment 1</t>
        </is>
      </c>
      <c r="D6" s="21" t="n">
        <v>1200000</v>
      </c>
    </row>
    <row r="7">
      <c r="A7" s="20" t="n">
        <v>46162</v>
      </c>
      <c r="B7" s="19" t="inlineStr">
        <is>
          <t>Individual Donations</t>
        </is>
      </c>
      <c r="C7" s="19" t="inlineStr">
        <is>
          <t>Online donations May</t>
        </is>
      </c>
      <c r="D7" s="21" t="n">
        <v>180000</v>
      </c>
    </row>
    <row r="8">
      <c r="A8" s="20" t="n">
        <v>46188</v>
      </c>
      <c r="B8" s="19" t="inlineStr">
        <is>
          <t>CSR Grant</t>
        </is>
      </c>
      <c r="C8" s="19" t="inlineStr">
        <is>
          <t>Grant instalment 2</t>
        </is>
      </c>
      <c r="D8" s="21" t="n">
        <v>900000</v>
      </c>
    </row>
    <row r="9">
      <c r="A9" s="20" t="n">
        <v>46208</v>
      </c>
      <c r="B9" s="19" t="inlineStr">
        <is>
          <t>Individual Donations</t>
        </is>
      </c>
      <c r="C9" s="19" t="inlineStr">
        <is>
          <t>Donation drive Pune</t>
        </is>
      </c>
      <c r="D9" s="21" t="n">
        <v>240000</v>
      </c>
    </row>
    <row r="10">
      <c r="A10" s="20" t="n">
        <v>46231</v>
      </c>
      <c r="B10" s="19" t="inlineStr">
        <is>
          <t>Government Grant</t>
        </is>
      </c>
      <c r="C10" s="19" t="inlineStr">
        <is>
          <t>District scheme instalment 2</t>
        </is>
      </c>
      <c r="D10" s="21" t="n">
        <v>800000</v>
      </c>
    </row>
    <row r="11">
      <c r="A11" s="20" t="n">
        <v>46252</v>
      </c>
      <c r="B11" s="19" t="inlineStr">
        <is>
          <t>Individual Donations</t>
        </is>
      </c>
      <c r="C11" s="19" t="inlineStr">
        <is>
          <t>Online donations Aug</t>
        </is>
      </c>
      <c r="D11" s="21" t="n">
        <v>150000</v>
      </c>
    </row>
    <row r="12">
      <c r="A12" s="20" t="n">
        <v>46274</v>
      </c>
      <c r="B12" s="19" t="inlineStr">
        <is>
          <t>CSR Grant</t>
        </is>
      </c>
      <c r="C12" s="19" t="inlineStr">
        <is>
          <t>Grant instalment 3</t>
        </is>
      </c>
      <c r="D12" s="21" t="n">
        <v>600000</v>
      </c>
    </row>
    <row r="13">
      <c r="A13" s="27" t="n"/>
      <c r="B13" s="26" t="n"/>
      <c r="C13" s="26" t="n"/>
      <c r="D13" s="28" t="n"/>
    </row>
    <row r="14">
      <c r="A14" s="27" t="n"/>
      <c r="B14" s="26" t="n"/>
      <c r="C14" s="26" t="n"/>
      <c r="D14" s="28" t="n"/>
    </row>
    <row r="15">
      <c r="A15" s="27" t="n"/>
      <c r="B15" s="26" t="n"/>
      <c r="C15" s="26" t="n"/>
      <c r="D15" s="28" t="n"/>
    </row>
    <row r="16">
      <c r="A16" s="27" t="n"/>
      <c r="B16" s="26" t="n"/>
      <c r="C16" s="26" t="n"/>
      <c r="D16" s="28" t="n"/>
    </row>
    <row r="17">
      <c r="A17" s="27" t="n"/>
      <c r="B17" s="26" t="n"/>
      <c r="C17" s="26" t="n"/>
      <c r="D17" s="28" t="n"/>
    </row>
    <row r="18">
      <c r="A18" s="27" t="n"/>
      <c r="B18" s="26" t="n"/>
      <c r="C18" s="26" t="n"/>
      <c r="D18" s="28" t="n"/>
    </row>
    <row r="19">
      <c r="A19" s="27" t="n"/>
      <c r="B19" s="26" t="n"/>
      <c r="C19" s="26" t="n"/>
      <c r="D19" s="28" t="n"/>
    </row>
    <row r="20">
      <c r="A20" s="27" t="n"/>
      <c r="B20" s="26" t="n"/>
      <c r="C20" s="26" t="n"/>
      <c r="D20" s="28" t="n"/>
    </row>
    <row r="21">
      <c r="A21" s="27" t="n"/>
      <c r="B21" s="26" t="n"/>
      <c r="C21" s="26" t="n"/>
      <c r="D21" s="28" t="n"/>
    </row>
    <row r="22">
      <c r="A22" s="27" t="n"/>
      <c r="B22" s="26" t="n"/>
      <c r="C22" s="26" t="n"/>
      <c r="D22" s="28" t="n"/>
    </row>
    <row r="23">
      <c r="A23" s="27" t="n"/>
      <c r="B23" s="26" t="n"/>
      <c r="C23" s="26" t="n"/>
      <c r="D23" s="28" t="n"/>
    </row>
    <row r="24">
      <c r="A24" s="27" t="n"/>
      <c r="B24" s="26" t="n"/>
      <c r="C24" s="26" t="n"/>
      <c r="D24" s="28" t="n"/>
    </row>
    <row r="25">
      <c r="A25" s="27" t="n"/>
      <c r="B25" s="26" t="n"/>
      <c r="C25" s="26" t="n"/>
      <c r="D25" s="28" t="n"/>
    </row>
    <row r="26">
      <c r="A26" s="27" t="n"/>
      <c r="B26" s="26" t="n"/>
      <c r="C26" s="26" t="n"/>
      <c r="D26" s="28" t="n"/>
    </row>
    <row r="27">
      <c r="A27" s="27" t="n"/>
      <c r="B27" s="26" t="n"/>
      <c r="C27" s="26" t="n"/>
      <c r="D27" s="28" t="n"/>
    </row>
    <row r="28">
      <c r="A28" s="27" t="n"/>
      <c r="B28" s="26" t="n"/>
      <c r="C28" s="26" t="n"/>
      <c r="D28" s="28" t="n"/>
    </row>
    <row r="29">
      <c r="A29" s="27" t="n"/>
      <c r="B29" s="26" t="n"/>
      <c r="C29" s="26" t="n"/>
      <c r="D29" s="28" t="n"/>
    </row>
    <row r="30">
      <c r="A30" s="27" t="n"/>
      <c r="B30" s="26" t="n"/>
      <c r="C30" s="26" t="n"/>
      <c r="D30" s="28" t="n"/>
    </row>
    <row r="31">
      <c r="A31" s="27" t="n"/>
      <c r="B31" s="26" t="n"/>
      <c r="C31" s="26" t="n"/>
      <c r="D31" s="28" t="n"/>
    </row>
    <row r="32">
      <c r="A32" s="27" t="n"/>
      <c r="B32" s="26" t="n"/>
      <c r="C32" s="26" t="n"/>
      <c r="D32" s="28" t="n"/>
    </row>
    <row r="33">
      <c r="A33" s="27" t="n"/>
      <c r="B33" s="26" t="n"/>
      <c r="C33" s="26" t="n"/>
      <c r="D33" s="28" t="n"/>
    </row>
    <row r="34">
      <c r="A34" s="27" t="n"/>
      <c r="B34" s="26" t="n"/>
      <c r="C34" s="26" t="n"/>
      <c r="D34" s="28" t="n"/>
    </row>
    <row r="35">
      <c r="A35" s="27" t="n"/>
      <c r="B35" s="26" t="n"/>
      <c r="C35" s="26" t="n"/>
      <c r="D35" s="28" t="n"/>
    </row>
    <row r="36">
      <c r="A36" s="27" t="n"/>
      <c r="B36" s="26" t="n"/>
      <c r="C36" s="26" t="n"/>
      <c r="D36" s="28" t="n"/>
    </row>
    <row r="37">
      <c r="A37" s="27" t="n"/>
      <c r="B37" s="26" t="n"/>
      <c r="C37" s="26" t="n"/>
      <c r="D37" s="28" t="n"/>
    </row>
    <row r="38">
      <c r="A38" s="27" t="n"/>
      <c r="B38" s="26" t="n"/>
      <c r="C38" s="26" t="n"/>
      <c r="D38" s="28" t="n"/>
    </row>
    <row r="39">
      <c r="A39" s="27" t="n"/>
      <c r="B39" s="26" t="n"/>
      <c r="C39" s="26" t="n"/>
      <c r="D39" s="28" t="n"/>
    </row>
    <row r="40">
      <c r="A40" s="27" t="n"/>
      <c r="B40" s="26" t="n"/>
      <c r="C40" s="26" t="n"/>
      <c r="D40" s="28" t="n"/>
    </row>
    <row r="41">
      <c r="A41" s="27" t="n"/>
      <c r="B41" s="26" t="n"/>
      <c r="C41" s="26" t="n"/>
      <c r="D41" s="28" t="n"/>
    </row>
    <row r="42">
      <c r="A42" s="27" t="n"/>
      <c r="B42" s="26" t="n"/>
      <c r="C42" s="26" t="n"/>
      <c r="D42" s="28" t="n"/>
    </row>
    <row r="43">
      <c r="A43" s="27" t="n"/>
      <c r="B43" s="26" t="n"/>
      <c r="C43" s="26" t="n"/>
      <c r="D43" s="28" t="n"/>
    </row>
    <row r="44">
      <c r="A44" s="27" t="n"/>
      <c r="B44" s="26" t="n"/>
      <c r="C44" s="26" t="n"/>
      <c r="D44" s="28" t="n"/>
    </row>
    <row r="45">
      <c r="A45" s="27" t="n"/>
      <c r="B45" s="26" t="n"/>
      <c r="C45" s="26" t="n"/>
      <c r="D45" s="28" t="n"/>
    </row>
    <row r="46">
      <c r="A46" s="27" t="n"/>
      <c r="B46" s="26" t="n"/>
      <c r="C46" s="26" t="n"/>
      <c r="D46" s="28" t="n"/>
    </row>
    <row r="47">
      <c r="A47" s="27" t="n"/>
      <c r="B47" s="26" t="n"/>
      <c r="C47" s="26" t="n"/>
      <c r="D47" s="28" t="n"/>
    </row>
    <row r="48">
      <c r="A48" s="27" t="n"/>
      <c r="B48" s="26" t="n"/>
      <c r="C48" s="26" t="n"/>
      <c r="D48" s="28" t="n"/>
    </row>
    <row r="49">
      <c r="A49" s="27" t="n"/>
      <c r="B49" s="26" t="n"/>
      <c r="C49" s="26" t="n"/>
      <c r="D49" s="28" t="n"/>
    </row>
    <row r="50">
      <c r="A50" s="27" t="n"/>
      <c r="B50" s="26" t="n"/>
      <c r="C50" s="26" t="n"/>
      <c r="D50" s="28" t="n"/>
    </row>
    <row r="51">
      <c r="A51" s="27" t="n"/>
      <c r="B51" s="26" t="n"/>
      <c r="C51" s="26" t="n"/>
      <c r="D51" s="28" t="n"/>
    </row>
    <row r="52">
      <c r="A52" s="27" t="n"/>
      <c r="B52" s="26" t="n"/>
      <c r="C52" s="26" t="n"/>
      <c r="D52" s="28" t="n"/>
    </row>
    <row r="53">
      <c r="A53" s="27" t="n"/>
      <c r="B53" s="26" t="n"/>
      <c r="C53" s="26" t="n"/>
      <c r="D53" s="28" t="n"/>
    </row>
    <row r="54">
      <c r="A54" s="27" t="n"/>
      <c r="B54" s="26" t="n"/>
      <c r="C54" s="26" t="n"/>
      <c r="D54" s="28" t="n"/>
    </row>
    <row r="55">
      <c r="A55" s="27" t="n"/>
      <c r="B55" s="26" t="n"/>
      <c r="C55" s="26" t="n"/>
      <c r="D55" s="28" t="n"/>
    </row>
    <row r="56">
      <c r="A56" s="27" t="n"/>
      <c r="B56" s="26" t="n"/>
      <c r="C56" s="26" t="n"/>
      <c r="D56" s="28" t="n"/>
    </row>
    <row r="57">
      <c r="A57" s="27" t="n"/>
      <c r="B57" s="26" t="n"/>
      <c r="C57" s="26" t="n"/>
      <c r="D57" s="28" t="n"/>
    </row>
    <row r="58">
      <c r="A58" s="27" t="n"/>
      <c r="B58" s="26" t="n"/>
      <c r="C58" s="26" t="n"/>
      <c r="D58" s="28" t="n"/>
    </row>
    <row r="59">
      <c r="A59" s="27" t="n"/>
      <c r="B59" s="26" t="n"/>
      <c r="C59" s="26" t="n"/>
      <c r="D59" s="28" t="n"/>
    </row>
    <row r="60">
      <c r="A60" s="27" t="n"/>
      <c r="B60" s="26" t="n"/>
      <c r="C60" s="26" t="n"/>
      <c r="D60" s="28" t="n"/>
    </row>
    <row r="61">
      <c r="A61" s="27" t="n"/>
      <c r="B61" s="26" t="n"/>
      <c r="C61" s="26" t="n"/>
      <c r="D61" s="28" t="n"/>
    </row>
    <row r="62">
      <c r="A62" s="27" t="n"/>
      <c r="B62" s="26" t="n"/>
      <c r="C62" s="26" t="n"/>
      <c r="D62" s="28" t="n"/>
    </row>
    <row r="63">
      <c r="A63" s="27" t="n"/>
      <c r="B63" s="26" t="n"/>
      <c r="C63" s="26" t="n"/>
      <c r="D63" s="28" t="n"/>
    </row>
    <row r="64">
      <c r="A64" s="27" t="n"/>
      <c r="B64" s="26" t="n"/>
      <c r="C64" s="26" t="n"/>
      <c r="D64" s="28" t="n"/>
    </row>
    <row r="65">
      <c r="A65" s="27" t="n"/>
      <c r="B65" s="26" t="n"/>
      <c r="C65" s="26" t="n"/>
      <c r="D65" s="28" t="n"/>
    </row>
    <row r="66">
      <c r="A66" s="27" t="n"/>
      <c r="B66" s="26" t="n"/>
      <c r="C66" s="26" t="n"/>
      <c r="D66" s="28" t="n"/>
    </row>
    <row r="67">
      <c r="A67" s="27" t="n"/>
      <c r="B67" s="26" t="n"/>
      <c r="C67" s="26" t="n"/>
      <c r="D67" s="28" t="n"/>
    </row>
    <row r="68">
      <c r="A68" s="27" t="n"/>
      <c r="B68" s="26" t="n"/>
      <c r="C68" s="26" t="n"/>
      <c r="D68" s="28" t="n"/>
    </row>
    <row r="69">
      <c r="A69" s="27" t="n"/>
      <c r="B69" s="26" t="n"/>
      <c r="C69" s="26" t="n"/>
      <c r="D69" s="28" t="n"/>
    </row>
    <row r="70">
      <c r="A70" s="27" t="n"/>
      <c r="B70" s="26" t="n"/>
      <c r="C70" s="26" t="n"/>
      <c r="D70" s="28" t="n"/>
    </row>
    <row r="71">
      <c r="A71" s="27" t="n"/>
      <c r="B71" s="26" t="n"/>
      <c r="C71" s="26" t="n"/>
      <c r="D71" s="28" t="n"/>
    </row>
  </sheetData>
  <mergeCells count="2">
    <mergeCell ref="A1:D1"/>
    <mergeCell ref="A2:D2"/>
  </mergeCells>
  <dataValidations count="3">
    <dataValidation sqref="A5:A312" showDropDown="0" showInputMessage="0" showErrorMessage="1" allowBlank="1" errorTitle="Date needed" error="Type a date like 15-09-2026." type="date" operator="greaterThan">
      <formula1>36526</formula1>
    </dataValidation>
    <dataValidation sqref="B5:B312" showDropDown="0" showInputMessage="0" showErrorMessage="1" allowBlank="1" errorTitle="Pick from the list" error="Please pick a value from the drop-down list." type="list">
      <formula1>=Lists!$C$5:$C$17</formula1>
    </dataValidation>
    <dataValidation sqref="D5:D312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8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0" t="inlineStr">
        <is>
          <t>District summary</t>
        </is>
      </c>
    </row>
    <row r="5" ht="30" customHeight="1">
      <c r="A5" s="18" t="inlineStr">
        <is>
          <t>District</t>
        </is>
      </c>
      <c r="B5" s="18" t="inlineStr">
        <is>
          <t>Projects</t>
        </is>
      </c>
      <c r="C5" s="18" t="inlineStr">
        <is>
          <t>Sanctioned</t>
        </is>
      </c>
      <c r="D5" s="18" t="inlineStr">
        <is>
          <t>Released</t>
        </is>
      </c>
      <c r="E5" s="18" t="inlineStr">
        <is>
          <t>Spent</t>
        </is>
      </c>
      <c r="F5" s="18" t="inlineStr">
        <is>
          <t>Utilisation %</t>
        </is>
      </c>
      <c r="G5" s="18" t="inlineStr">
        <is>
          <t>Beneficiaries</t>
        </is>
      </c>
    </row>
    <row r="6">
      <c r="A6" s="31">
        <f>Lists!$A$5</f>
        <v/>
      </c>
      <c r="B6" s="32">
        <f>COUNTIFS(Projects[District],$A6)</f>
        <v/>
      </c>
      <c r="C6" s="24">
        <f>SUMIFS(Projects[Sanctioned Budget],Projects[District],$A6)</f>
        <v/>
      </c>
      <c r="D6" s="24">
        <f>SUMIFS(Projects[Funds Released],Projects[District],$A6)</f>
        <v/>
      </c>
      <c r="E6" s="24">
        <f>SUMIFS(Projects[Amount Spent],Projects[District],$A6)</f>
        <v/>
      </c>
      <c r="F6" s="23">
        <f>IFERROR(E6/D6,0)</f>
        <v/>
      </c>
      <c r="G6" s="32">
        <f>SUMIFS(Projects[Beneficiaries Reached],Projects[District],$A6)</f>
        <v/>
      </c>
    </row>
    <row r="7">
      <c r="A7" s="31">
        <f>Lists!$A$6</f>
        <v/>
      </c>
      <c r="B7" s="32">
        <f>COUNTIFS(Projects[District],$A7)</f>
        <v/>
      </c>
      <c r="C7" s="24">
        <f>SUMIFS(Projects[Sanctioned Budget],Projects[District],$A7)</f>
        <v/>
      </c>
      <c r="D7" s="24">
        <f>SUMIFS(Projects[Funds Released],Projects[District],$A7)</f>
        <v/>
      </c>
      <c r="E7" s="24">
        <f>SUMIFS(Projects[Amount Spent],Projects[District],$A7)</f>
        <v/>
      </c>
      <c r="F7" s="23">
        <f>IFERROR(E7/D7,0)</f>
        <v/>
      </c>
      <c r="G7" s="32">
        <f>SUMIFS(Projects[Beneficiaries Reached],Projects[District],$A7)</f>
        <v/>
      </c>
    </row>
    <row r="8">
      <c r="A8" s="31">
        <f>Lists!$A$7</f>
        <v/>
      </c>
      <c r="B8" s="32">
        <f>COUNTIFS(Projects[District],$A8)</f>
        <v/>
      </c>
      <c r="C8" s="24">
        <f>SUMIFS(Projects[Sanctioned Budget],Projects[District],$A8)</f>
        <v/>
      </c>
      <c r="D8" s="24">
        <f>SUMIFS(Projects[Funds Released],Projects[District],$A8)</f>
        <v/>
      </c>
      <c r="E8" s="24">
        <f>SUMIFS(Projects[Amount Spent],Projects[District],$A8)</f>
        <v/>
      </c>
      <c r="F8" s="23">
        <f>IFERROR(E8/D8,0)</f>
        <v/>
      </c>
      <c r="G8" s="32">
        <f>SUMIFS(Projects[Beneficiaries Reached],Projects[District],$A8)</f>
        <v/>
      </c>
    </row>
    <row r="9">
      <c r="A9" s="31">
        <f>Lists!$A$8</f>
        <v/>
      </c>
      <c r="B9" s="32">
        <f>COUNTIFS(Projects[District],$A9)</f>
        <v/>
      </c>
      <c r="C9" s="24">
        <f>SUMIFS(Projects[Sanctioned Budget],Projects[District],$A9)</f>
        <v/>
      </c>
      <c r="D9" s="24">
        <f>SUMIFS(Projects[Funds Released],Projects[District],$A9)</f>
        <v/>
      </c>
      <c r="E9" s="24">
        <f>SUMIFS(Projects[Amount Spent],Projects[District],$A9)</f>
        <v/>
      </c>
      <c r="F9" s="23">
        <f>IFERROR(E9/D9,0)</f>
        <v/>
      </c>
      <c r="G9" s="32">
        <f>SUMIFS(Projects[Beneficiaries Reached],Projects[District],$A9)</f>
        <v/>
      </c>
    </row>
    <row r="10">
      <c r="A10" s="31">
        <f>Lists!$A$9</f>
        <v/>
      </c>
      <c r="B10" s="32">
        <f>COUNTIFS(Projects[District],$A10)</f>
        <v/>
      </c>
      <c r="C10" s="24">
        <f>SUMIFS(Projects[Sanctioned Budget],Projects[District],$A10)</f>
        <v/>
      </c>
      <c r="D10" s="24">
        <f>SUMIFS(Projects[Funds Released],Projects[District],$A10)</f>
        <v/>
      </c>
      <c r="E10" s="24">
        <f>SUMIFS(Projects[Amount Spent],Projects[District],$A10)</f>
        <v/>
      </c>
      <c r="F10" s="23">
        <f>IFERROR(E10/D10,0)</f>
        <v/>
      </c>
      <c r="G10" s="32">
        <f>SUMIFS(Projects[Beneficiaries Reached],Projects[District],$A10)</f>
        <v/>
      </c>
    </row>
    <row r="11">
      <c r="A11" s="31">
        <f>Lists!$A$10</f>
        <v/>
      </c>
      <c r="B11" s="32">
        <f>COUNTIFS(Projects[District],$A11)</f>
        <v/>
      </c>
      <c r="C11" s="24">
        <f>SUMIFS(Projects[Sanctioned Budget],Projects[District],$A11)</f>
        <v/>
      </c>
      <c r="D11" s="24">
        <f>SUMIFS(Projects[Funds Released],Projects[District],$A11)</f>
        <v/>
      </c>
      <c r="E11" s="24">
        <f>SUMIFS(Projects[Amount Spent],Projects[District],$A11)</f>
        <v/>
      </c>
      <c r="F11" s="23">
        <f>IFERROR(E11/D11,0)</f>
        <v/>
      </c>
      <c r="G11" s="32">
        <f>SUMIFS(Projects[Beneficiaries Reached],Projects[District],$A11)</f>
        <v/>
      </c>
    </row>
    <row r="12">
      <c r="A12" s="33" t="inlineStr">
        <is>
          <t>Total</t>
        </is>
      </c>
      <c r="B12" s="34">
        <f>COUNTA(Projects[Project ID])</f>
        <v/>
      </c>
      <c r="C12" s="35">
        <f>SUM(Projects[Sanctioned Budget])</f>
        <v/>
      </c>
      <c r="D12" s="35">
        <f>SUM(Projects[Funds Released])</f>
        <v/>
      </c>
      <c r="E12" s="35">
        <f>SUM(Projects[Amount Spent])</f>
        <v/>
      </c>
      <c r="F12" s="36">
        <f>IFERROR(E12/D12,0)</f>
        <v/>
      </c>
      <c r="G12" s="34">
        <f>SUM(Projects[Beneficiaries Reached])</f>
        <v/>
      </c>
    </row>
    <row r="15">
      <c r="A15" s="30" t="inlineStr">
        <is>
          <t>Scheme summary</t>
        </is>
      </c>
    </row>
    <row r="16" ht="30" customHeight="1">
      <c r="A16" s="18" t="inlineStr">
        <is>
          <t>Scheme</t>
        </is>
      </c>
      <c r="B16" s="18" t="inlineStr">
        <is>
          <t>Spent</t>
        </is>
      </c>
      <c r="C16" s="18" t="inlineStr">
        <is>
          <t>Beneficiaries</t>
        </is>
      </c>
      <c r="D16" s="18" t="inlineStr">
        <is>
          <t>Cost per Beneficiary</t>
        </is>
      </c>
    </row>
    <row r="17">
      <c r="A17" s="31">
        <f>Lists!$B$5</f>
        <v/>
      </c>
      <c r="B17" s="24">
        <f>SUMIFS(Projects[Amount Spent],Projects[Scheme],$A17)</f>
        <v/>
      </c>
      <c r="C17" s="32">
        <f>SUMIFS(Projects[Beneficiaries Reached],Projects[Scheme],$A17)</f>
        <v/>
      </c>
      <c r="D17" s="24">
        <f>IFERROR(B17/C17,0)</f>
        <v/>
      </c>
    </row>
    <row r="18">
      <c r="A18" s="31">
        <f>Lists!$B$6</f>
        <v/>
      </c>
      <c r="B18" s="24">
        <f>SUMIFS(Projects[Amount Spent],Projects[Scheme],$A18)</f>
        <v/>
      </c>
      <c r="C18" s="32">
        <f>SUMIFS(Projects[Beneficiaries Reached],Projects[Scheme],$A18)</f>
        <v/>
      </c>
      <c r="D18" s="24">
        <f>IFERROR(B18/C18,0)</f>
        <v/>
      </c>
    </row>
    <row r="19">
      <c r="A19" s="31">
        <f>Lists!$B$7</f>
        <v/>
      </c>
      <c r="B19" s="24">
        <f>SUMIFS(Projects[Amount Spent],Projects[Scheme],$A19)</f>
        <v/>
      </c>
      <c r="C19" s="32">
        <f>SUMIFS(Projects[Beneficiaries Reached],Projects[Scheme],$A19)</f>
        <v/>
      </c>
      <c r="D19" s="24">
        <f>IFERROR(B19/C19,0)</f>
        <v/>
      </c>
    </row>
    <row r="20">
      <c r="A20" s="31">
        <f>Lists!$B$8</f>
        <v/>
      </c>
      <c r="B20" s="24">
        <f>SUMIFS(Projects[Amount Spent],Projects[Scheme],$A20)</f>
        <v/>
      </c>
      <c r="C20" s="32">
        <f>SUMIFS(Projects[Beneficiaries Reached],Projects[Scheme],$A20)</f>
        <v/>
      </c>
      <c r="D20" s="24">
        <f>IFERROR(B20/C20,0)</f>
        <v/>
      </c>
    </row>
    <row r="21">
      <c r="A21" s="31">
        <f>Lists!$B$9</f>
        <v/>
      </c>
      <c r="B21" s="24">
        <f>SUMIFS(Projects[Amount Spent],Projects[Scheme],$A21)</f>
        <v/>
      </c>
      <c r="C21" s="32">
        <f>SUMIFS(Projects[Beneficiaries Reached],Projects[Scheme],$A21)</f>
        <v/>
      </c>
      <c r="D21" s="24">
        <f>IFERROR(B21/C21,0)</f>
        <v/>
      </c>
    </row>
    <row r="22">
      <c r="A22" s="33" t="inlineStr">
        <is>
          <t>Total</t>
        </is>
      </c>
      <c r="B22" s="35">
        <f>SUM(Projects[Amount Spent])</f>
        <v/>
      </c>
      <c r="C22" s="34">
        <f>SUM(Projects[Beneficiaries Reached])</f>
        <v/>
      </c>
      <c r="D22" s="35">
        <f>IFERROR(B22/C22,0)</f>
        <v/>
      </c>
    </row>
    <row r="25">
      <c r="A25" s="30" t="inlineStr">
        <is>
          <t>Fund position by source</t>
        </is>
      </c>
    </row>
    <row r="26" ht="30" customHeight="1">
      <c r="A26" s="18" t="inlineStr">
        <is>
          <t>Funding Source</t>
        </is>
      </c>
      <c r="B26" s="18" t="inlineStr">
        <is>
          <t>Received</t>
        </is>
      </c>
      <c r="C26" s="18" t="inlineStr">
        <is>
          <t>Released to Projects</t>
        </is>
      </c>
      <c r="D26" s="18" t="inlineStr">
        <is>
          <t>Balance in Hand</t>
        </is>
      </c>
    </row>
    <row r="27">
      <c r="A27" s="31">
        <f>Lists!$C$5</f>
        <v/>
      </c>
      <c r="B27" s="24">
        <f>SUMIFS(Funds[Amount],Funds[Funding Source],$A27)</f>
        <v/>
      </c>
      <c r="C27" s="24">
        <f>SUMIFS(Projects[Funds Released],Projects[Funding Source],$A27)</f>
        <v/>
      </c>
      <c r="D27" s="37">
        <f>B27-C27</f>
        <v/>
      </c>
    </row>
    <row r="28">
      <c r="A28" s="31">
        <f>Lists!$C$6</f>
        <v/>
      </c>
      <c r="B28" s="24">
        <f>SUMIFS(Funds[Amount],Funds[Funding Source],$A28)</f>
        <v/>
      </c>
      <c r="C28" s="24">
        <f>SUMIFS(Projects[Funds Released],Projects[Funding Source],$A28)</f>
        <v/>
      </c>
      <c r="D28" s="37">
        <f>B28-C28</f>
        <v/>
      </c>
    </row>
    <row r="29">
      <c r="A29" s="31">
        <f>Lists!$C$7</f>
        <v/>
      </c>
      <c r="B29" s="24">
        <f>SUMIFS(Funds[Amount],Funds[Funding Source],$A29)</f>
        <v/>
      </c>
      <c r="C29" s="24">
        <f>SUMIFS(Projects[Funds Released],Projects[Funding Source],$A29)</f>
        <v/>
      </c>
      <c r="D29" s="37">
        <f>B29-C29</f>
        <v/>
      </c>
    </row>
    <row r="30">
      <c r="A30" s="33" t="inlineStr">
        <is>
          <t>Total</t>
        </is>
      </c>
      <c r="B30" s="35">
        <f>SUM(Funds[Amount])</f>
        <v/>
      </c>
      <c r="C30" s="35">
        <f>SUM(Projects[Funds Released])</f>
        <v/>
      </c>
      <c r="D30" s="38">
        <f>B30-C30</f>
        <v/>
      </c>
    </row>
    <row r="33">
      <c r="A33" s="30" t="inlineStr">
        <is>
          <t>Project status</t>
        </is>
      </c>
    </row>
    <row r="34" ht="30" customHeight="1">
      <c r="A34" s="18" t="inlineStr">
        <is>
          <t>Status</t>
        </is>
      </c>
      <c r="B34" s="18" t="inlineStr">
        <is>
          <t>Projects</t>
        </is>
      </c>
    </row>
    <row r="35">
      <c r="A35" s="31">
        <f>Lists!$D$5</f>
        <v/>
      </c>
      <c r="B35" s="32">
        <f>COUNTIFS(Projects[Status],$A35)</f>
        <v/>
      </c>
    </row>
    <row r="36">
      <c r="A36" s="31">
        <f>Lists!$D$6</f>
        <v/>
      </c>
      <c r="B36" s="32">
        <f>COUNTIFS(Projects[Status],$A36)</f>
        <v/>
      </c>
    </row>
    <row r="37">
      <c r="A37" s="31">
        <f>Lists!$D$7</f>
        <v/>
      </c>
      <c r="B37" s="32">
        <f>COUNTIFS(Projects[Status],$A37)</f>
        <v/>
      </c>
    </row>
    <row r="38">
      <c r="A38" s="33" t="inlineStr">
        <is>
          <t>Total</t>
        </is>
      </c>
      <c r="B38" s="34">
        <f>COUNTA(Projects[Project ID])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:I2"/>
    <mergeCell ref="A33:B33"/>
    <mergeCell ref="A4:G4"/>
    <mergeCell ref="A1:I1"/>
    <mergeCell ref="A15:D15"/>
    <mergeCell ref="A25:D2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3" customWidth="1" min="3" max="3"/>
    <col width="14" customWidth="1" min="4" max="4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39" t="inlineStr">
        <is>
          <t>City</t>
        </is>
      </c>
      <c r="B4" s="39" t="inlineStr">
        <is>
          <t>Scheme</t>
        </is>
      </c>
      <c r="C4" s="39" t="inlineStr">
        <is>
          <t>Funding Source</t>
        </is>
      </c>
      <c r="D4" s="39" t="inlineStr">
        <is>
          <t>Status</t>
        </is>
      </c>
    </row>
    <row r="5">
      <c r="A5" s="19" t="inlineStr">
        <is>
          <t>Pune</t>
        </is>
      </c>
      <c r="B5" s="19" t="inlineStr">
        <is>
          <t>Skill Training</t>
        </is>
      </c>
      <c r="C5" s="19" t="inlineStr">
        <is>
          <t>CSR Grant</t>
        </is>
      </c>
      <c r="D5" s="19" t="inlineStr">
        <is>
          <t>Planned</t>
        </is>
      </c>
    </row>
    <row r="6">
      <c r="A6" s="19" t="inlineStr">
        <is>
          <t>Solapur</t>
        </is>
      </c>
      <c r="B6" s="19" t="inlineStr">
        <is>
          <t>Women SHG Support</t>
        </is>
      </c>
      <c r="C6" s="19" t="inlineStr">
        <is>
          <t>Government Grant</t>
        </is>
      </c>
      <c r="D6" s="19" t="inlineStr">
        <is>
          <t>Ongoing</t>
        </is>
      </c>
    </row>
    <row r="7">
      <c r="A7" s="19" t="inlineStr">
        <is>
          <t>Nashik</t>
        </is>
      </c>
      <c r="B7" s="19" t="inlineStr">
        <is>
          <t>School Kits</t>
        </is>
      </c>
      <c r="C7" s="19" t="inlineStr">
        <is>
          <t>Individual Donations</t>
        </is>
      </c>
      <c r="D7" s="19" t="inlineStr">
        <is>
          <t>Completed</t>
        </is>
      </c>
    </row>
    <row r="8">
      <c r="A8" s="19" t="inlineStr">
        <is>
          <t>Sambhaji Nagar</t>
        </is>
      </c>
      <c r="B8" s="19" t="inlineStr">
        <is>
          <t>Health Camps</t>
        </is>
      </c>
      <c r="C8" s="26" t="n"/>
      <c r="D8" s="26" t="n"/>
    </row>
    <row r="9">
      <c r="A9" s="19" t="inlineStr">
        <is>
          <t>Kolhapur</t>
        </is>
      </c>
      <c r="B9" s="19" t="inlineStr">
        <is>
          <t>Water Projects</t>
        </is>
      </c>
      <c r="C9" s="26" t="n"/>
      <c r="D9" s="26" t="n"/>
    </row>
    <row r="10">
      <c r="A10" s="19" t="inlineStr">
        <is>
          <t>Nagpur</t>
        </is>
      </c>
      <c r="B10" s="26" t="n"/>
      <c r="C10" s="26" t="n"/>
      <c r="D10" s="26" t="n"/>
    </row>
    <row r="11">
      <c r="A11" s="26" t="n"/>
      <c r="B11" s="26" t="n"/>
      <c r="C11" s="26" t="n"/>
      <c r="D11" s="26" t="n"/>
    </row>
    <row r="12">
      <c r="A12" s="26" t="n"/>
      <c r="B12" s="26" t="n"/>
      <c r="C12" s="26" t="n"/>
      <c r="D12" s="26" t="n"/>
    </row>
    <row r="13">
      <c r="A13" s="26" t="n"/>
      <c r="B13" s="26" t="n"/>
      <c r="C13" s="26" t="n"/>
      <c r="D13" s="26" t="n"/>
    </row>
    <row r="14">
      <c r="A14" s="26" t="n"/>
      <c r="B14" s="26" t="n"/>
      <c r="C14" s="26" t="n"/>
      <c r="D14" s="26" t="n"/>
    </row>
    <row r="15">
      <c r="A15" s="26" t="n"/>
      <c r="B15" s="26" t="n"/>
      <c r="C15" s="26" t="n"/>
      <c r="D15" s="26" t="n"/>
    </row>
    <row r="16">
      <c r="A16" s="26" t="n"/>
      <c r="B16" s="26" t="n"/>
      <c r="C16" s="26" t="n"/>
      <c r="D16" s="26" t="n"/>
    </row>
    <row r="17">
      <c r="A17" s="26" t="n"/>
      <c r="B17" s="26" t="n"/>
      <c r="C17" s="26" t="n"/>
      <c r="D17" s="26" t="n"/>
    </row>
    <row r="18">
      <c r="A18" s="26" t="n"/>
      <c r="B18" s="26" t="n"/>
    </row>
    <row r="19">
      <c r="A19" s="26" t="n"/>
      <c r="B19" s="26" t="n"/>
    </row>
    <row r="20">
      <c r="A20" s="26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Government and NGO Excel Template (Schemes, Beneficiaries and Fund Utilisation)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2026-10-06T16:24:36Z</dcterms:created>
  <dcterms:modified xmlns:dcterms="http://purl.org/dc/terms/" xmlns:xsi="http://www.w3.org/2001/XMLSchema-instance" xsi:type="dcterms:W3CDTF">2026-10-06T16:24:36Z</dcterms:modified>
</cp:coreProperties>
</file>