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an Book" sheetId="3" state="visible" r:id="rId3"/>
    <sheet xmlns:r="http://schemas.openxmlformats.org/officeDocument/2006/relationships" name="Calculations" sheetId="4" state="visible" r:id="rId4"/>
    <sheet xmlns:r="http://schemas.openxmlformats.org/officeDocument/2006/relationships" name="EMI Calculator" sheetId="5" state="visible" r:id="rId5"/>
    <sheet xmlns:r="http://schemas.openxmlformats.org/officeDocument/2006/relationships" name="Lists" sheetId="6" state="visible" r:id="rId6"/>
  </sheets>
  <definedNames>
    <definedName name="_xlnm.Print_Area" localSheetId="1">'Dashboard'!$A$1:$S$39</definedName>
    <definedName name="_xlnm.Print_Area" localSheetId="4">'EMI Calculator'!$A$1:$D$15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  <numFmt numFmtId="168" formatCode="&quot;₹&quot;#,##0.0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11"/>
    </font>
    <font>
      <name val="Calibri"/>
      <b val="1"/>
      <color rgb="001B5E3B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2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3" fillId="3" borderId="2" applyAlignment="1" pivotButton="0" quotePrefix="0" xfId="0">
      <alignment horizontal="center" vertical="center" wrapText="1"/>
    </xf>
    <xf numFmtId="167" fontId="13" fillId="3" borderId="2" applyAlignment="1" pivotButton="0" quotePrefix="0" xfId="0">
      <alignment horizontal="center" vertical="center" wrapText="1"/>
    </xf>
    <xf numFmtId="10" fontId="13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0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6" borderId="1" pivotButton="0" quotePrefix="0" xfId="0"/>
    <xf numFmtId="0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167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10" fontId="5" fillId="6" borderId="1" pivotButton="0" quotePrefix="0" xfId="0"/>
    <xf numFmtId="10" fontId="4" fillId="3" borderId="1" pivotButton="0" quotePrefix="0" xfId="0"/>
    <xf numFmtId="0" fontId="10" fillId="4" borderId="0" pivotButton="0" quotePrefix="0" xfId="0"/>
    <xf numFmtId="0" fontId="5" fillId="0" borderId="1" pivotButton="0" quotePrefix="0" xfId="0"/>
    <xf numFmtId="0" fontId="4" fillId="0" borderId="1" pivotButton="0" quotePrefix="0" xfId="0"/>
    <xf numFmtId="168" fontId="4" fillId="6" borderId="1" pivotButton="0" quotePrefix="0" xfId="0"/>
    <xf numFmtId="0" fontId="11" fillId="0" borderId="0" pivotButton="0" quotePrefix="0" xfId="0"/>
    <xf numFmtId="168" fontId="5" fillId="6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Loan book by branch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'Calculations'!$C$6:$C$11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Loan book by product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'Calculations'!$A$17:$A$21</f>
            </numRef>
          </cat>
          <val>
            <numRef>
              <f>'Calculations'!$C$17:$C$21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Amount by DPD bucket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'Calculations'!C26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'Calculations'!$A$27:$A$31</f>
            </numRef>
          </cat>
          <val>
            <numRef>
              <f>'Calculations'!$C$27:$C$31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NPA % by branch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'Calculations'!$F$6:$F$11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oanBook" displayName="LoanBook" ref="A4:K52" headerRowCount="1">
  <autoFilter ref="A4:K52"/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>
      <calculatedColumnFormula>ROUND(PMT(LoanBook[[#This Row],[Interest Rate]]/12,LoanBook[[#This Row],[Tenure Months]],-LoanBook[[#This Row],[Loan Amount]]),0)</calculatedColumnFormula>
    </tableColumn>
    <tableColumn id="10" name="Column10">
      <calculatedColumnFormula>IF(LoanBook[[#This Row],[Days Past Due]]=0,"Standard",IF(LoanBook[[#This Row],[Days Past Due]]&lt;=30,"SMA-0",IF(LoanBook[[#This Row],[Days Past Due]]&lt;=60,"SMA-1",IF(LoanBook[[#This Row],[Days Past Due]]&lt;=90,"SMA-2","NPA"))))</calculatedColumnFormula>
    </tableColumn>
    <tableColumn id="11" name="Column11">
      <calculatedColumnFormula>IF(LoanBook[[#This Row],[Bucket]]="NPA",LoanBook[[#This Row],[Loan Amount]],0)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Banking Excel Template (Loan EMI Calculator + Loan Book)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Keep a branch loan book with EMI calculated by PMT, sort every loan into days-past-due buckets (Standard, SMA-0, SMA-1, SMA-2, NPA), track NPA % by branch and product, and use the EMI calculator with a full month-by-month repayment schedule.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Loan Book</t>
        </is>
      </c>
      <c r="C10" s="5" t="inlineStr">
        <is>
          <t>Input table LoanBook. EMI, Bucket and NPA Amount are formulas.</t>
        </is>
      </c>
    </row>
    <row r="11" ht="18" customHeight="1">
      <c r="B11" s="4" t="inlineStr">
        <is>
          <t>Calculations</t>
        </is>
      </c>
      <c r="C11" s="5" t="inlineStr">
        <is>
          <t>Branch, product and days-past-due bucket summaries.</t>
        </is>
      </c>
    </row>
    <row r="12" ht="18" customHeight="1">
      <c r="B12" s="4" t="inlineStr">
        <is>
          <t>EMI Calculator</t>
        </is>
      </c>
      <c r="C12" s="5" t="inlineStr">
        <is>
          <t>Type loan amount, rate and tenure; get EMI, total interest and a 360-row schedule.</t>
        </is>
      </c>
    </row>
    <row r="13" ht="18" customHeight="1">
      <c r="B13" s="4" t="inlineStr">
        <is>
          <t>Lists</t>
        </is>
      </c>
      <c r="C13" s="5" t="inlineStr">
        <is>
          <t>Drop-down lists: City (branch), Product, Bucket.</t>
        </is>
      </c>
    </row>
    <row r="15">
      <c r="B15" s="3" t="inlineStr">
        <is>
          <t>How to fill it (step by step)</t>
        </is>
      </c>
    </row>
    <row r="16" ht="30" customHeight="1">
      <c r="B16" s="4" t="inlineStr">
        <is>
          <t>Step 1</t>
        </is>
      </c>
      <c r="C16" s="5" t="inlineStr">
        <is>
          <t>Open Loan Book. In the first empty row type Loan ID, Sanction Date, Loan Amount, Interest Rate (for example 8.5%) and Tenure Months.</t>
        </is>
      </c>
    </row>
    <row r="17" ht="18" customHeight="1">
      <c r="B17" s="4" t="inlineStr">
        <is>
          <t>Step 2</t>
        </is>
      </c>
      <c r="C17" s="5" t="inlineStr">
        <is>
          <t>Pick Branch and Product from the drop-downs.</t>
        </is>
      </c>
    </row>
    <row r="18" ht="18" customHeight="1">
      <c r="B18" s="4" t="inlineStr">
        <is>
          <t>Step 3</t>
        </is>
      </c>
      <c r="C18" s="5" t="inlineStr">
        <is>
          <t>Each month, update Days Past Due for every loan from your collection report.</t>
        </is>
      </c>
    </row>
    <row r="19" ht="18" customHeight="1">
      <c r="B19" s="4" t="inlineStr">
        <is>
          <t>Step 4</t>
        </is>
      </c>
      <c r="C19" s="5" t="inlineStr">
        <is>
          <t>EMI, Bucket and NPA Amount update by themselves.</t>
        </is>
      </c>
    </row>
    <row r="20" ht="18" customHeight="1">
      <c r="B20" s="4" t="inlineStr">
        <is>
          <t>Step 5</t>
        </is>
      </c>
      <c r="C20" s="5" t="inlineStr">
        <is>
          <t>For a customer quote, open EMI Calculator and change the three yellow inputs.</t>
        </is>
      </c>
    </row>
    <row r="21" ht="18" customHeight="1">
      <c r="B21" s="4" t="inlineStr">
        <is>
          <t>Step 6</t>
        </is>
      </c>
      <c r="C21" s="5" t="inlineStr">
        <is>
          <t>Open Dashboard to see NPA % by branch.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30" customHeight="1">
      <c r="B35" s="4" t="inlineStr">
        <is>
          <t>Note</t>
        </is>
      </c>
      <c r="C35" s="5" t="inlineStr">
        <is>
          <t>Interest rates are illustrative. The days-past-due buckets use the common 1-30 / 31-60 / 61-90 / over 90 days cut-offs; follow your bank's own policy.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https://ravindrabagale.com/guides/excel-template-banking.html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Ruhi Nagari Bank: loan book, EMI and NPA tracker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Loan accounts</t>
        </is>
      </c>
      <c r="C4" s="11" t="n"/>
      <c r="D4" s="11" t="n"/>
      <c r="E4" s="10" t="inlineStr">
        <is>
          <t>Loan book</t>
        </is>
      </c>
      <c r="F4" s="11" t="n"/>
      <c r="G4" s="11" t="n"/>
      <c r="H4" s="10" t="inlineStr">
        <is>
          <t>Monthly EMI due</t>
        </is>
      </c>
      <c r="I4" s="11" t="n"/>
      <c r="J4" s="11" t="n"/>
      <c r="K4" s="10" t="inlineStr">
        <is>
          <t>NPA amount</t>
        </is>
      </c>
      <c r="L4" s="11" t="n"/>
      <c r="M4" s="11" t="n"/>
      <c r="N4" s="10" t="inlineStr">
        <is>
          <t>NPA %</t>
        </is>
      </c>
      <c r="O4" s="11" t="n"/>
      <c r="P4" s="11" t="n"/>
      <c r="Q4" s="10" t="inlineStr">
        <is>
          <t>Avg interest</t>
        </is>
      </c>
      <c r="R4" s="11" t="n"/>
      <c r="S4" s="11" t="n"/>
    </row>
    <row r="5" ht="24" customHeight="1">
      <c r="B5" s="12">
        <f>COUNTA(LoanBook[Loan ID])</f>
        <v/>
      </c>
      <c r="C5" s="13" t="n"/>
      <c r="D5" s="13" t="n"/>
      <c r="E5" s="14">
        <f>SUM(LoanBook[Loan Amount])</f>
        <v/>
      </c>
      <c r="F5" s="13" t="n"/>
      <c r="G5" s="13" t="n"/>
      <c r="H5" s="14">
        <f>SUM(LoanBook[EMI])</f>
        <v/>
      </c>
      <c r="I5" s="13" t="n"/>
      <c r="J5" s="13" t="n"/>
      <c r="K5" s="14">
        <f>SUM(LoanBook[NPA Amount])</f>
        <v/>
      </c>
      <c r="L5" s="13" t="n"/>
      <c r="M5" s="13" t="n"/>
      <c r="N5" s="15">
        <f>IFERROR(SUM(LoanBook[NPA Amount])/SUM(LoanBook[Loan Amount]),0)</f>
        <v/>
      </c>
      <c r="O5" s="13" t="n"/>
      <c r="P5" s="13" t="n"/>
      <c r="Q5" s="16">
        <f>IFERROR(AVERAGE(LoanBook[Interest Rate]),0)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4" customWidth="1" min="3" max="3"/>
    <col width="12" customWidth="1" min="4" max="4"/>
    <col width="13" customWidth="1" min="5" max="5"/>
    <col width="10" customWidth="1" min="6" max="6"/>
    <col width="9" customWidth="1" min="7" max="7"/>
    <col width="9" customWidth="1" min="8" max="8"/>
    <col width="11" customWidth="1" min="9" max="9"/>
    <col width="10" customWidth="1" min="10" max="10"/>
    <col width="12" customWidth="1" min="11" max="11"/>
  </cols>
  <sheetData>
    <row r="1" ht="30" customHeight="1">
      <c r="A1" s="17" t="inlineStr">
        <is>
          <t>Loan book (one row per loan account)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Loan ID</t>
        </is>
      </c>
      <c r="B4" s="19" t="inlineStr">
        <is>
          <t>Branch</t>
        </is>
      </c>
      <c r="C4" s="19" t="inlineStr">
        <is>
          <t>Product</t>
        </is>
      </c>
      <c r="D4" s="19" t="inlineStr">
        <is>
          <t>Sanction Date</t>
        </is>
      </c>
      <c r="E4" s="19" t="inlineStr">
        <is>
          <t>Loan Amount</t>
        </is>
      </c>
      <c r="F4" s="19" t="inlineStr">
        <is>
          <t>Interest Rate</t>
        </is>
      </c>
      <c r="G4" s="19" t="inlineStr">
        <is>
          <t>Tenure Months</t>
        </is>
      </c>
      <c r="H4" s="19" t="inlineStr">
        <is>
          <t>Days Past Due</t>
        </is>
      </c>
      <c r="I4" s="19" t="inlineStr">
        <is>
          <t>EMI</t>
        </is>
      </c>
      <c r="J4" s="19" t="inlineStr">
        <is>
          <t>Bucket</t>
        </is>
      </c>
      <c r="K4" s="19" t="inlineStr">
        <is>
          <t>NPA Amount</t>
        </is>
      </c>
    </row>
    <row r="5">
      <c r="A5" s="20" t="inlineStr">
        <is>
          <t>LN-9001</t>
        </is>
      </c>
      <c r="B5" s="20" t="inlineStr">
        <is>
          <t>Solapur</t>
        </is>
      </c>
      <c r="C5" s="20" t="inlineStr">
        <is>
          <t>Gold Loan</t>
        </is>
      </c>
      <c r="D5" s="21" t="n">
        <v>45520</v>
      </c>
      <c r="E5" s="22" t="n">
        <v>170000</v>
      </c>
      <c r="F5" s="23" t="n">
        <v>0.115</v>
      </c>
      <c r="G5" s="24" t="n">
        <v>24</v>
      </c>
      <c r="H5" s="24" t="n">
        <v>120</v>
      </c>
      <c r="I5" s="25">
        <f>ROUND(PMT(LoanBook[[#This Row],[Interest Rate]]/12,LoanBook[[#This Row],[Tenure Months]],-LoanBook[[#This Row],[Loan Amount]]),0)</f>
        <v/>
      </c>
      <c r="J5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5" s="25">
        <f>IF(LoanBook[[#This Row],[Bucket]]="NPA",LoanBook[[#This Row],[Loan Amount]],0)</f>
        <v/>
      </c>
    </row>
    <row r="6">
      <c r="A6" s="20" t="inlineStr">
        <is>
          <t>LN-9002</t>
        </is>
      </c>
      <c r="B6" s="20" t="inlineStr">
        <is>
          <t>Sambhaji Nagar</t>
        </is>
      </c>
      <c r="C6" s="20" t="inlineStr">
        <is>
          <t>Vehicle Loan</t>
        </is>
      </c>
      <c r="D6" s="21" t="n">
        <v>46139</v>
      </c>
      <c r="E6" s="22" t="n">
        <v>850000</v>
      </c>
      <c r="F6" s="23" t="n">
        <v>0.105</v>
      </c>
      <c r="G6" s="24" t="n">
        <v>84</v>
      </c>
      <c r="H6" s="24" t="n">
        <v>0</v>
      </c>
      <c r="I6" s="25">
        <f>ROUND(PMT(LoanBook[[#This Row],[Interest Rate]]/12,LoanBook[[#This Row],[Tenure Months]],-LoanBook[[#This Row],[Loan Amount]]),0)</f>
        <v/>
      </c>
      <c r="J6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6" s="25">
        <f>IF(LoanBook[[#This Row],[Bucket]]="NPA",LoanBook[[#This Row],[Loan Amount]],0)</f>
        <v/>
      </c>
    </row>
    <row r="7">
      <c r="A7" s="20" t="inlineStr">
        <is>
          <t>LN-9003</t>
        </is>
      </c>
      <c r="B7" s="20" t="inlineStr">
        <is>
          <t>Nashik</t>
        </is>
      </c>
      <c r="C7" s="20" t="inlineStr">
        <is>
          <t>Business Loan</t>
        </is>
      </c>
      <c r="D7" s="21" t="n">
        <v>45844</v>
      </c>
      <c r="E7" s="22" t="n">
        <v>530000</v>
      </c>
      <c r="F7" s="23" t="n">
        <v>0.145</v>
      </c>
      <c r="G7" s="24" t="n">
        <v>36</v>
      </c>
      <c r="H7" s="24" t="n">
        <v>0</v>
      </c>
      <c r="I7" s="25">
        <f>ROUND(PMT(LoanBook[[#This Row],[Interest Rate]]/12,LoanBook[[#This Row],[Tenure Months]],-LoanBook[[#This Row],[Loan Amount]]),0)</f>
        <v/>
      </c>
      <c r="J7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7" s="25">
        <f>IF(LoanBook[[#This Row],[Bucket]]="NPA",LoanBook[[#This Row],[Loan Amount]],0)</f>
        <v/>
      </c>
    </row>
    <row r="8">
      <c r="A8" s="20" t="inlineStr">
        <is>
          <t>LN-9004</t>
        </is>
      </c>
      <c r="B8" s="20" t="inlineStr">
        <is>
          <t>Sambhaji Nagar</t>
        </is>
      </c>
      <c r="C8" s="20" t="inlineStr">
        <is>
          <t>Personal Loan</t>
        </is>
      </c>
      <c r="D8" s="21" t="n">
        <v>45380</v>
      </c>
      <c r="E8" s="22" t="n">
        <v>460000</v>
      </c>
      <c r="F8" s="23" t="n">
        <v>0.145</v>
      </c>
      <c r="G8" s="24" t="n">
        <v>36</v>
      </c>
      <c r="H8" s="24" t="n">
        <v>0</v>
      </c>
      <c r="I8" s="25">
        <f>ROUND(PMT(LoanBook[[#This Row],[Interest Rate]]/12,LoanBook[[#This Row],[Tenure Months]],-LoanBook[[#This Row],[Loan Amount]]),0)</f>
        <v/>
      </c>
      <c r="J8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8" s="25">
        <f>IF(LoanBook[[#This Row],[Bucket]]="NPA",LoanBook[[#This Row],[Loan Amount]],0)</f>
        <v/>
      </c>
    </row>
    <row r="9">
      <c r="A9" s="20" t="inlineStr">
        <is>
          <t>LN-9005</t>
        </is>
      </c>
      <c r="B9" s="20" t="inlineStr">
        <is>
          <t>Nagpur</t>
        </is>
      </c>
      <c r="C9" s="20" t="inlineStr">
        <is>
          <t>Vehicle Loan</t>
        </is>
      </c>
      <c r="D9" s="21" t="n">
        <v>45412</v>
      </c>
      <c r="E9" s="22" t="n">
        <v>1100000</v>
      </c>
      <c r="F9" s="23" t="n">
        <v>0.11</v>
      </c>
      <c r="G9" s="24" t="n">
        <v>60</v>
      </c>
      <c r="H9" s="24" t="n">
        <v>0</v>
      </c>
      <c r="I9" s="25">
        <f>ROUND(PMT(LoanBook[[#This Row],[Interest Rate]]/12,LoanBook[[#This Row],[Tenure Months]],-LoanBook[[#This Row],[Loan Amount]]),0)</f>
        <v/>
      </c>
      <c r="J9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9" s="25">
        <f>IF(LoanBook[[#This Row],[Bucket]]="NPA",LoanBook[[#This Row],[Loan Amount]],0)</f>
        <v/>
      </c>
    </row>
    <row r="10">
      <c r="A10" s="20" t="inlineStr">
        <is>
          <t>LN-9006</t>
        </is>
      </c>
      <c r="B10" s="20" t="inlineStr">
        <is>
          <t>Pune</t>
        </is>
      </c>
      <c r="C10" s="20" t="inlineStr">
        <is>
          <t>Gold Loan</t>
        </is>
      </c>
      <c r="D10" s="21" t="n">
        <v>45234</v>
      </c>
      <c r="E10" s="22" t="n">
        <v>360000</v>
      </c>
      <c r="F10" s="23" t="n">
        <v>0.0925</v>
      </c>
      <c r="G10" s="24" t="n">
        <v>24</v>
      </c>
      <c r="H10" s="24" t="n">
        <v>0</v>
      </c>
      <c r="I10" s="25">
        <f>ROUND(PMT(LoanBook[[#This Row],[Interest Rate]]/12,LoanBook[[#This Row],[Tenure Months]],-LoanBook[[#This Row],[Loan Amount]]),0)</f>
        <v/>
      </c>
      <c r="J10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0" s="25">
        <f>IF(LoanBook[[#This Row],[Bucket]]="NPA",LoanBook[[#This Row],[Loan Amount]],0)</f>
        <v/>
      </c>
    </row>
    <row r="11">
      <c r="A11" s="20" t="inlineStr">
        <is>
          <t>LN-9007</t>
        </is>
      </c>
      <c r="B11" s="20" t="inlineStr">
        <is>
          <t>Sambhaji Nagar</t>
        </is>
      </c>
      <c r="C11" s="20" t="inlineStr">
        <is>
          <t>Home Loan</t>
        </is>
      </c>
      <c r="D11" s="21" t="n">
        <v>45428</v>
      </c>
      <c r="E11" s="22" t="n">
        <v>4600000</v>
      </c>
      <c r="F11" s="23" t="n">
        <v>0.08500000000000001</v>
      </c>
      <c r="G11" s="24" t="n">
        <v>300</v>
      </c>
      <c r="H11" s="24" t="n">
        <v>0</v>
      </c>
      <c r="I11" s="25">
        <f>ROUND(PMT(LoanBook[[#This Row],[Interest Rate]]/12,LoanBook[[#This Row],[Tenure Months]],-LoanBook[[#This Row],[Loan Amount]]),0)</f>
        <v/>
      </c>
      <c r="J11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1" s="25">
        <f>IF(LoanBook[[#This Row],[Bucket]]="NPA",LoanBook[[#This Row],[Loan Amount]],0)</f>
        <v/>
      </c>
    </row>
    <row r="12">
      <c r="A12" s="20" t="inlineStr">
        <is>
          <t>LN-9008</t>
        </is>
      </c>
      <c r="B12" s="20" t="inlineStr">
        <is>
          <t>Sambhaji Nagar</t>
        </is>
      </c>
      <c r="C12" s="20" t="inlineStr">
        <is>
          <t>Gold Loan</t>
        </is>
      </c>
      <c r="D12" s="21" t="n">
        <v>46031</v>
      </c>
      <c r="E12" s="22" t="n">
        <v>110000</v>
      </c>
      <c r="F12" s="23" t="n">
        <v>0.105</v>
      </c>
      <c r="G12" s="24" t="n">
        <v>24</v>
      </c>
      <c r="H12" s="24" t="n">
        <v>0</v>
      </c>
      <c r="I12" s="25">
        <f>ROUND(PMT(LoanBook[[#This Row],[Interest Rate]]/12,LoanBook[[#This Row],[Tenure Months]],-LoanBook[[#This Row],[Loan Amount]]),0)</f>
        <v/>
      </c>
      <c r="J12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2" s="25">
        <f>IF(LoanBook[[#This Row],[Bucket]]="NPA",LoanBook[[#This Row],[Loan Amount]],0)</f>
        <v/>
      </c>
    </row>
    <row r="13">
      <c r="A13" s="20" t="inlineStr">
        <is>
          <t>LN-9009</t>
        </is>
      </c>
      <c r="B13" s="20" t="inlineStr">
        <is>
          <t>Pune</t>
        </is>
      </c>
      <c r="C13" s="20" t="inlineStr">
        <is>
          <t>Home Loan</t>
        </is>
      </c>
      <c r="D13" s="21" t="n">
        <v>45988</v>
      </c>
      <c r="E13" s="22" t="n">
        <v>5800000</v>
      </c>
      <c r="F13" s="23" t="n">
        <v>0.09</v>
      </c>
      <c r="G13" s="24" t="n">
        <v>300</v>
      </c>
      <c r="H13" s="24" t="n">
        <v>120</v>
      </c>
      <c r="I13" s="25">
        <f>ROUND(PMT(LoanBook[[#This Row],[Interest Rate]]/12,LoanBook[[#This Row],[Tenure Months]],-LoanBook[[#This Row],[Loan Amount]]),0)</f>
        <v/>
      </c>
      <c r="J13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3" s="25">
        <f>IF(LoanBook[[#This Row],[Bucket]]="NPA",LoanBook[[#This Row],[Loan Amount]],0)</f>
        <v/>
      </c>
    </row>
    <row r="14">
      <c r="A14" s="20" t="inlineStr">
        <is>
          <t>LN-9010</t>
        </is>
      </c>
      <c r="B14" s="20" t="inlineStr">
        <is>
          <t>Nashik</t>
        </is>
      </c>
      <c r="C14" s="20" t="inlineStr">
        <is>
          <t>Home Loan</t>
        </is>
      </c>
      <c r="D14" s="21" t="n">
        <v>46105</v>
      </c>
      <c r="E14" s="22" t="n">
        <v>5360000</v>
      </c>
      <c r="F14" s="23" t="n">
        <v>0.0925</v>
      </c>
      <c r="G14" s="24" t="n">
        <v>180</v>
      </c>
      <c r="H14" s="24" t="n">
        <v>0</v>
      </c>
      <c r="I14" s="25">
        <f>ROUND(PMT(LoanBook[[#This Row],[Interest Rate]]/12,LoanBook[[#This Row],[Tenure Months]],-LoanBook[[#This Row],[Loan Amount]]),0)</f>
        <v/>
      </c>
      <c r="J14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4" s="25">
        <f>IF(LoanBook[[#This Row],[Bucket]]="NPA",LoanBook[[#This Row],[Loan Amount]],0)</f>
        <v/>
      </c>
    </row>
    <row r="15">
      <c r="A15" s="20" t="inlineStr">
        <is>
          <t>LN-9011</t>
        </is>
      </c>
      <c r="B15" s="20" t="inlineStr">
        <is>
          <t>Pune</t>
        </is>
      </c>
      <c r="C15" s="20" t="inlineStr">
        <is>
          <t>Business Loan</t>
        </is>
      </c>
      <c r="D15" s="21" t="n">
        <v>46215</v>
      </c>
      <c r="E15" s="22" t="n">
        <v>2930000</v>
      </c>
      <c r="F15" s="23" t="n">
        <v>0.1275</v>
      </c>
      <c r="G15" s="24" t="n">
        <v>60</v>
      </c>
      <c r="H15" s="24" t="n">
        <v>0</v>
      </c>
      <c r="I15" s="25">
        <f>ROUND(PMT(LoanBook[[#This Row],[Interest Rate]]/12,LoanBook[[#This Row],[Tenure Months]],-LoanBook[[#This Row],[Loan Amount]]),0)</f>
        <v/>
      </c>
      <c r="J15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5" s="25">
        <f>IF(LoanBook[[#This Row],[Bucket]]="NPA",LoanBook[[#This Row],[Loan Amount]],0)</f>
        <v/>
      </c>
    </row>
    <row r="16">
      <c r="A16" s="20" t="inlineStr">
        <is>
          <t>LN-9012</t>
        </is>
      </c>
      <c r="B16" s="20" t="inlineStr">
        <is>
          <t>Kolhapur</t>
        </is>
      </c>
      <c r="C16" s="20" t="inlineStr">
        <is>
          <t>Gold Loan</t>
        </is>
      </c>
      <c r="D16" s="21" t="n">
        <v>46008</v>
      </c>
      <c r="E16" s="22" t="n">
        <v>160000</v>
      </c>
      <c r="F16" s="23" t="n">
        <v>0.115</v>
      </c>
      <c r="G16" s="24" t="n">
        <v>12</v>
      </c>
      <c r="H16" s="24" t="n">
        <v>95</v>
      </c>
      <c r="I16" s="25">
        <f>ROUND(PMT(LoanBook[[#This Row],[Interest Rate]]/12,LoanBook[[#This Row],[Tenure Months]],-LoanBook[[#This Row],[Loan Amount]]),0)</f>
        <v/>
      </c>
      <c r="J16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6" s="25">
        <f>IF(LoanBook[[#This Row],[Bucket]]="NPA",LoanBook[[#This Row],[Loan Amount]],0)</f>
        <v/>
      </c>
    </row>
    <row r="17">
      <c r="A17" s="20" t="inlineStr">
        <is>
          <t>LN-9013</t>
        </is>
      </c>
      <c r="B17" s="20" t="inlineStr">
        <is>
          <t>Kolhapur</t>
        </is>
      </c>
      <c r="C17" s="20" t="inlineStr">
        <is>
          <t>Business Loan</t>
        </is>
      </c>
      <c r="D17" s="21" t="n">
        <v>46236</v>
      </c>
      <c r="E17" s="22" t="n">
        <v>2360000</v>
      </c>
      <c r="F17" s="23" t="n">
        <v>0.15</v>
      </c>
      <c r="G17" s="24" t="n">
        <v>60</v>
      </c>
      <c r="H17" s="24" t="n">
        <v>0</v>
      </c>
      <c r="I17" s="25">
        <f>ROUND(PMT(LoanBook[[#This Row],[Interest Rate]]/12,LoanBook[[#This Row],[Tenure Months]],-LoanBook[[#This Row],[Loan Amount]]),0)</f>
        <v/>
      </c>
      <c r="J17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7" s="25">
        <f>IF(LoanBook[[#This Row],[Bucket]]="NPA",LoanBook[[#This Row],[Loan Amount]],0)</f>
        <v/>
      </c>
    </row>
    <row r="18">
      <c r="A18" s="20" t="inlineStr">
        <is>
          <t>LN-9014</t>
        </is>
      </c>
      <c r="B18" s="20" t="inlineStr">
        <is>
          <t>Solapur</t>
        </is>
      </c>
      <c r="C18" s="20" t="inlineStr">
        <is>
          <t>Business Loan</t>
        </is>
      </c>
      <c r="D18" s="21" t="n">
        <v>46143</v>
      </c>
      <c r="E18" s="22" t="n">
        <v>2270000</v>
      </c>
      <c r="F18" s="23" t="n">
        <v>0.145</v>
      </c>
      <c r="G18" s="24" t="n">
        <v>36</v>
      </c>
      <c r="H18" s="24" t="n">
        <v>0</v>
      </c>
      <c r="I18" s="25">
        <f>ROUND(PMT(LoanBook[[#This Row],[Interest Rate]]/12,LoanBook[[#This Row],[Tenure Months]],-LoanBook[[#This Row],[Loan Amount]]),0)</f>
        <v/>
      </c>
      <c r="J18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8" s="25">
        <f>IF(LoanBook[[#This Row],[Bucket]]="NPA",LoanBook[[#This Row],[Loan Amount]],0)</f>
        <v/>
      </c>
    </row>
    <row r="19">
      <c r="A19" s="20" t="inlineStr">
        <is>
          <t>LN-9015</t>
        </is>
      </c>
      <c r="B19" s="20" t="inlineStr">
        <is>
          <t>Nagpur</t>
        </is>
      </c>
      <c r="C19" s="20" t="inlineStr">
        <is>
          <t>Home Loan</t>
        </is>
      </c>
      <c r="D19" s="21" t="n">
        <v>45040</v>
      </c>
      <c r="E19" s="22" t="n">
        <v>2820000</v>
      </c>
      <c r="F19" s="23" t="n">
        <v>0.0925</v>
      </c>
      <c r="G19" s="24" t="n">
        <v>300</v>
      </c>
      <c r="H19" s="24" t="n">
        <v>0</v>
      </c>
      <c r="I19" s="25">
        <f>ROUND(PMT(LoanBook[[#This Row],[Interest Rate]]/12,LoanBook[[#This Row],[Tenure Months]],-LoanBook[[#This Row],[Loan Amount]]),0)</f>
        <v/>
      </c>
      <c r="J19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19" s="25">
        <f>IF(LoanBook[[#This Row],[Bucket]]="NPA",LoanBook[[#This Row],[Loan Amount]],0)</f>
        <v/>
      </c>
    </row>
    <row r="20">
      <c r="A20" s="20" t="inlineStr">
        <is>
          <t>LN-9016</t>
        </is>
      </c>
      <c r="B20" s="20" t="inlineStr">
        <is>
          <t>Kolhapur</t>
        </is>
      </c>
      <c r="C20" s="20" t="inlineStr">
        <is>
          <t>Home Loan</t>
        </is>
      </c>
      <c r="D20" s="21" t="n">
        <v>45597</v>
      </c>
      <c r="E20" s="22" t="n">
        <v>6360000</v>
      </c>
      <c r="F20" s="23" t="n">
        <v>0.0925</v>
      </c>
      <c r="G20" s="24" t="n">
        <v>300</v>
      </c>
      <c r="H20" s="24" t="n">
        <v>0</v>
      </c>
      <c r="I20" s="25">
        <f>ROUND(PMT(LoanBook[[#This Row],[Interest Rate]]/12,LoanBook[[#This Row],[Tenure Months]],-LoanBook[[#This Row],[Loan Amount]]),0)</f>
        <v/>
      </c>
      <c r="J20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0" s="25">
        <f>IF(LoanBook[[#This Row],[Bucket]]="NPA",LoanBook[[#This Row],[Loan Amount]],0)</f>
        <v/>
      </c>
    </row>
    <row r="21">
      <c r="A21" s="20" t="inlineStr">
        <is>
          <t>LN-9017</t>
        </is>
      </c>
      <c r="B21" s="20" t="inlineStr">
        <is>
          <t>Sambhaji Nagar</t>
        </is>
      </c>
      <c r="C21" s="20" t="inlineStr">
        <is>
          <t>Vehicle Loan</t>
        </is>
      </c>
      <c r="D21" s="21" t="n">
        <v>45798</v>
      </c>
      <c r="E21" s="22" t="n">
        <v>320000</v>
      </c>
      <c r="F21" s="23" t="n">
        <v>0.105</v>
      </c>
      <c r="G21" s="24" t="n">
        <v>84</v>
      </c>
      <c r="H21" s="24" t="n">
        <v>0</v>
      </c>
      <c r="I21" s="25">
        <f>ROUND(PMT(LoanBook[[#This Row],[Interest Rate]]/12,LoanBook[[#This Row],[Tenure Months]],-LoanBook[[#This Row],[Loan Amount]]),0)</f>
        <v/>
      </c>
      <c r="J21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1" s="25">
        <f>IF(LoanBook[[#This Row],[Bucket]]="NPA",LoanBook[[#This Row],[Loan Amount]],0)</f>
        <v/>
      </c>
    </row>
    <row r="22">
      <c r="A22" s="20" t="inlineStr">
        <is>
          <t>LN-9018</t>
        </is>
      </c>
      <c r="B22" s="20" t="inlineStr">
        <is>
          <t>Nagpur</t>
        </is>
      </c>
      <c r="C22" s="20" t="inlineStr">
        <is>
          <t>Business Loan</t>
        </is>
      </c>
      <c r="D22" s="21" t="n">
        <v>45837</v>
      </c>
      <c r="E22" s="22" t="n">
        <v>2190000</v>
      </c>
      <c r="F22" s="23" t="n">
        <v>0.145</v>
      </c>
      <c r="G22" s="24" t="n">
        <v>60</v>
      </c>
      <c r="H22" s="24" t="n">
        <v>0</v>
      </c>
      <c r="I22" s="25">
        <f>ROUND(PMT(LoanBook[[#This Row],[Interest Rate]]/12,LoanBook[[#This Row],[Tenure Months]],-LoanBook[[#This Row],[Loan Amount]]),0)</f>
        <v/>
      </c>
      <c r="J22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2" s="25">
        <f>IF(LoanBook[[#This Row],[Bucket]]="NPA",LoanBook[[#This Row],[Loan Amount]],0)</f>
        <v/>
      </c>
    </row>
    <row r="23">
      <c r="A23" s="20" t="inlineStr">
        <is>
          <t>LN-9019</t>
        </is>
      </c>
      <c r="B23" s="20" t="inlineStr">
        <is>
          <t>Kolhapur</t>
        </is>
      </c>
      <c r="C23" s="20" t="inlineStr">
        <is>
          <t>Business Loan</t>
        </is>
      </c>
      <c r="D23" s="21" t="n">
        <v>45692</v>
      </c>
      <c r="E23" s="22" t="n">
        <v>2820000</v>
      </c>
      <c r="F23" s="23" t="n">
        <v>0.1275</v>
      </c>
      <c r="G23" s="24" t="n">
        <v>60</v>
      </c>
      <c r="H23" s="24" t="n">
        <v>0</v>
      </c>
      <c r="I23" s="25">
        <f>ROUND(PMT(LoanBook[[#This Row],[Interest Rate]]/12,LoanBook[[#This Row],[Tenure Months]],-LoanBook[[#This Row],[Loan Amount]]),0)</f>
        <v/>
      </c>
      <c r="J23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3" s="25">
        <f>IF(LoanBook[[#This Row],[Bucket]]="NPA",LoanBook[[#This Row],[Loan Amount]],0)</f>
        <v/>
      </c>
    </row>
    <row r="24">
      <c r="A24" s="20" t="inlineStr">
        <is>
          <t>LN-9020</t>
        </is>
      </c>
      <c r="B24" s="20" t="inlineStr">
        <is>
          <t>Pune</t>
        </is>
      </c>
      <c r="C24" s="20" t="inlineStr">
        <is>
          <t>Vehicle Loan</t>
        </is>
      </c>
      <c r="D24" s="21" t="n">
        <v>45285</v>
      </c>
      <c r="E24" s="22" t="n">
        <v>710000</v>
      </c>
      <c r="F24" s="23" t="n">
        <v>0.1125</v>
      </c>
      <c r="G24" s="24" t="n">
        <v>36</v>
      </c>
      <c r="H24" s="24" t="n">
        <v>0</v>
      </c>
      <c r="I24" s="25">
        <f>ROUND(PMT(LoanBook[[#This Row],[Interest Rate]]/12,LoanBook[[#This Row],[Tenure Months]],-LoanBook[[#This Row],[Loan Amount]]),0)</f>
        <v/>
      </c>
      <c r="J24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4" s="25">
        <f>IF(LoanBook[[#This Row],[Bucket]]="NPA",LoanBook[[#This Row],[Loan Amount]],0)</f>
        <v/>
      </c>
    </row>
    <row r="25">
      <c r="A25" s="20" t="inlineStr">
        <is>
          <t>LN-9021</t>
        </is>
      </c>
      <c r="B25" s="20" t="inlineStr">
        <is>
          <t>Sambhaji Nagar</t>
        </is>
      </c>
      <c r="C25" s="20" t="inlineStr">
        <is>
          <t>Vehicle Loan</t>
        </is>
      </c>
      <c r="D25" s="21" t="n">
        <v>46166</v>
      </c>
      <c r="E25" s="22" t="n">
        <v>640000</v>
      </c>
      <c r="F25" s="23" t="n">
        <v>0.11</v>
      </c>
      <c r="G25" s="24" t="n">
        <v>84</v>
      </c>
      <c r="H25" s="24" t="n">
        <v>0</v>
      </c>
      <c r="I25" s="25">
        <f>ROUND(PMT(LoanBook[[#This Row],[Interest Rate]]/12,LoanBook[[#This Row],[Tenure Months]],-LoanBook[[#This Row],[Loan Amount]]),0)</f>
        <v/>
      </c>
      <c r="J25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5" s="25">
        <f>IF(LoanBook[[#This Row],[Bucket]]="NPA",LoanBook[[#This Row],[Loan Amount]],0)</f>
        <v/>
      </c>
    </row>
    <row r="26">
      <c r="A26" s="20" t="inlineStr">
        <is>
          <t>LN-9022</t>
        </is>
      </c>
      <c r="B26" s="20" t="inlineStr">
        <is>
          <t>Nashik</t>
        </is>
      </c>
      <c r="C26" s="20" t="inlineStr">
        <is>
          <t>Business Loan</t>
        </is>
      </c>
      <c r="D26" s="21" t="n">
        <v>45023</v>
      </c>
      <c r="E26" s="22" t="n">
        <v>1710000</v>
      </c>
      <c r="F26" s="23" t="n">
        <v>0.1475</v>
      </c>
      <c r="G26" s="24" t="n">
        <v>36</v>
      </c>
      <c r="H26" s="24" t="n">
        <v>0</v>
      </c>
      <c r="I26" s="25">
        <f>ROUND(PMT(LoanBook[[#This Row],[Interest Rate]]/12,LoanBook[[#This Row],[Tenure Months]],-LoanBook[[#This Row],[Loan Amount]]),0)</f>
        <v/>
      </c>
      <c r="J26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6" s="25">
        <f>IF(LoanBook[[#This Row],[Bucket]]="NPA",LoanBook[[#This Row],[Loan Amount]],0)</f>
        <v/>
      </c>
    </row>
    <row r="27">
      <c r="A27" s="20" t="inlineStr">
        <is>
          <t>LN-9023</t>
        </is>
      </c>
      <c r="B27" s="20" t="inlineStr">
        <is>
          <t>Kolhapur</t>
        </is>
      </c>
      <c r="C27" s="20" t="inlineStr">
        <is>
          <t>Personal Loan</t>
        </is>
      </c>
      <c r="D27" s="21" t="n">
        <v>46148</v>
      </c>
      <c r="E27" s="22" t="n">
        <v>250000</v>
      </c>
      <c r="F27" s="23" t="n">
        <v>0.135</v>
      </c>
      <c r="G27" s="24" t="n">
        <v>36</v>
      </c>
      <c r="H27" s="24" t="n">
        <v>0</v>
      </c>
      <c r="I27" s="25">
        <f>ROUND(PMT(LoanBook[[#This Row],[Interest Rate]]/12,LoanBook[[#This Row],[Tenure Months]],-LoanBook[[#This Row],[Loan Amount]]),0)</f>
        <v/>
      </c>
      <c r="J27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7" s="25">
        <f>IF(LoanBook[[#This Row],[Bucket]]="NPA",LoanBook[[#This Row],[Loan Amount]],0)</f>
        <v/>
      </c>
    </row>
    <row r="28">
      <c r="A28" s="20" t="inlineStr">
        <is>
          <t>LN-9024</t>
        </is>
      </c>
      <c r="B28" s="20" t="inlineStr">
        <is>
          <t>Kolhapur</t>
        </is>
      </c>
      <c r="C28" s="20" t="inlineStr">
        <is>
          <t>Home Loan</t>
        </is>
      </c>
      <c r="D28" s="21" t="n">
        <v>46225</v>
      </c>
      <c r="E28" s="22" t="n">
        <v>1520000</v>
      </c>
      <c r="F28" s="23" t="n">
        <v>0.08749999999999999</v>
      </c>
      <c r="G28" s="24" t="n">
        <v>240</v>
      </c>
      <c r="H28" s="24" t="n">
        <v>0</v>
      </c>
      <c r="I28" s="25">
        <f>ROUND(PMT(LoanBook[[#This Row],[Interest Rate]]/12,LoanBook[[#This Row],[Tenure Months]],-LoanBook[[#This Row],[Loan Amount]]),0)</f>
        <v/>
      </c>
      <c r="J28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8" s="25">
        <f>IF(LoanBook[[#This Row],[Bucket]]="NPA",LoanBook[[#This Row],[Loan Amount]],0)</f>
        <v/>
      </c>
    </row>
    <row r="29">
      <c r="A29" s="20" t="inlineStr">
        <is>
          <t>LN-9025</t>
        </is>
      </c>
      <c r="B29" s="20" t="inlineStr">
        <is>
          <t>Pune</t>
        </is>
      </c>
      <c r="C29" s="20" t="inlineStr">
        <is>
          <t>Gold Loan</t>
        </is>
      </c>
      <c r="D29" s="21" t="n">
        <v>46179</v>
      </c>
      <c r="E29" s="22" t="n">
        <v>390000</v>
      </c>
      <c r="F29" s="23" t="n">
        <v>0.1125</v>
      </c>
      <c r="G29" s="24" t="n">
        <v>12</v>
      </c>
      <c r="H29" s="24" t="n">
        <v>0</v>
      </c>
      <c r="I29" s="25">
        <f>ROUND(PMT(LoanBook[[#This Row],[Interest Rate]]/12,LoanBook[[#This Row],[Tenure Months]],-LoanBook[[#This Row],[Loan Amount]]),0)</f>
        <v/>
      </c>
      <c r="J29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29" s="25">
        <f>IF(LoanBook[[#This Row],[Bucket]]="NPA",LoanBook[[#This Row],[Loan Amount]],0)</f>
        <v/>
      </c>
    </row>
    <row r="30">
      <c r="A30" s="20" t="inlineStr">
        <is>
          <t>LN-9026</t>
        </is>
      </c>
      <c r="B30" s="20" t="inlineStr">
        <is>
          <t>Nagpur</t>
        </is>
      </c>
      <c r="C30" s="20" t="inlineStr">
        <is>
          <t>Personal Loan</t>
        </is>
      </c>
      <c r="D30" s="21" t="n">
        <v>45344</v>
      </c>
      <c r="E30" s="22" t="n">
        <v>710000</v>
      </c>
      <c r="F30" s="23" t="n">
        <v>0.14</v>
      </c>
      <c r="G30" s="24" t="n">
        <v>24</v>
      </c>
      <c r="H30" s="24" t="n">
        <v>0</v>
      </c>
      <c r="I30" s="25">
        <f>ROUND(PMT(LoanBook[[#This Row],[Interest Rate]]/12,LoanBook[[#This Row],[Tenure Months]],-LoanBook[[#This Row],[Loan Amount]]),0)</f>
        <v/>
      </c>
      <c r="J30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0" s="25">
        <f>IF(LoanBook[[#This Row],[Bucket]]="NPA",LoanBook[[#This Row],[Loan Amount]],0)</f>
        <v/>
      </c>
    </row>
    <row r="31">
      <c r="A31" s="20" t="inlineStr">
        <is>
          <t>LN-9027</t>
        </is>
      </c>
      <c r="B31" s="20" t="inlineStr">
        <is>
          <t>Sambhaji Nagar</t>
        </is>
      </c>
      <c r="C31" s="20" t="inlineStr">
        <is>
          <t>Gold Loan</t>
        </is>
      </c>
      <c r="D31" s="21" t="n">
        <v>45872</v>
      </c>
      <c r="E31" s="22" t="n">
        <v>160000</v>
      </c>
      <c r="F31" s="23" t="n">
        <v>0.105</v>
      </c>
      <c r="G31" s="24" t="n">
        <v>12</v>
      </c>
      <c r="H31" s="24" t="n">
        <v>120</v>
      </c>
      <c r="I31" s="25">
        <f>ROUND(PMT(LoanBook[[#This Row],[Interest Rate]]/12,LoanBook[[#This Row],[Tenure Months]],-LoanBook[[#This Row],[Loan Amount]]),0)</f>
        <v/>
      </c>
      <c r="J31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1" s="25">
        <f>IF(LoanBook[[#This Row],[Bucket]]="NPA",LoanBook[[#This Row],[Loan Amount]],0)</f>
        <v/>
      </c>
    </row>
    <row r="32">
      <c r="A32" s="20" t="inlineStr">
        <is>
          <t>LN-9028</t>
        </is>
      </c>
      <c r="B32" s="20" t="inlineStr">
        <is>
          <t>Pune</t>
        </is>
      </c>
      <c r="C32" s="20" t="inlineStr">
        <is>
          <t>Vehicle Loan</t>
        </is>
      </c>
      <c r="D32" s="21" t="n">
        <v>46145</v>
      </c>
      <c r="E32" s="22" t="n">
        <v>350000</v>
      </c>
      <c r="F32" s="23" t="n">
        <v>0.0925</v>
      </c>
      <c r="G32" s="24" t="n">
        <v>84</v>
      </c>
      <c r="H32" s="24" t="n">
        <v>0</v>
      </c>
      <c r="I32" s="25">
        <f>ROUND(PMT(LoanBook[[#This Row],[Interest Rate]]/12,LoanBook[[#This Row],[Tenure Months]],-LoanBook[[#This Row],[Loan Amount]]),0)</f>
        <v/>
      </c>
      <c r="J32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2" s="25">
        <f>IF(LoanBook[[#This Row],[Bucket]]="NPA",LoanBook[[#This Row],[Loan Amount]],0)</f>
        <v/>
      </c>
    </row>
    <row r="33">
      <c r="A33" s="20" t="inlineStr">
        <is>
          <t>LN-9029</t>
        </is>
      </c>
      <c r="B33" s="20" t="inlineStr">
        <is>
          <t>Solapur</t>
        </is>
      </c>
      <c r="C33" s="20" t="inlineStr">
        <is>
          <t>Home Loan</t>
        </is>
      </c>
      <c r="D33" s="21" t="n">
        <v>45150</v>
      </c>
      <c r="E33" s="22" t="n">
        <v>5800000</v>
      </c>
      <c r="F33" s="23" t="n">
        <v>0.08500000000000001</v>
      </c>
      <c r="G33" s="24" t="n">
        <v>240</v>
      </c>
      <c r="H33" s="24" t="n">
        <v>0</v>
      </c>
      <c r="I33" s="25">
        <f>ROUND(PMT(LoanBook[[#This Row],[Interest Rate]]/12,LoanBook[[#This Row],[Tenure Months]],-LoanBook[[#This Row],[Loan Amount]]),0)</f>
        <v/>
      </c>
      <c r="J33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3" s="25">
        <f>IF(LoanBook[[#This Row],[Bucket]]="NPA",LoanBook[[#This Row],[Loan Amount]],0)</f>
        <v/>
      </c>
    </row>
    <row r="34">
      <c r="A34" s="20" t="inlineStr">
        <is>
          <t>LN-9030</t>
        </is>
      </c>
      <c r="B34" s="20" t="inlineStr">
        <is>
          <t>Sambhaji Nagar</t>
        </is>
      </c>
      <c r="C34" s="20" t="inlineStr">
        <is>
          <t>Business Loan</t>
        </is>
      </c>
      <c r="D34" s="21" t="n">
        <v>45489</v>
      </c>
      <c r="E34" s="22" t="n">
        <v>860000</v>
      </c>
      <c r="F34" s="23" t="n">
        <v>0.1375</v>
      </c>
      <c r="G34" s="24" t="n">
        <v>60</v>
      </c>
      <c r="H34" s="24" t="n">
        <v>0</v>
      </c>
      <c r="I34" s="25">
        <f>ROUND(PMT(LoanBook[[#This Row],[Interest Rate]]/12,LoanBook[[#This Row],[Tenure Months]],-LoanBook[[#This Row],[Loan Amount]]),0)</f>
        <v/>
      </c>
      <c r="J34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4" s="25">
        <f>IF(LoanBook[[#This Row],[Bucket]]="NPA",LoanBook[[#This Row],[Loan Amount]],0)</f>
        <v/>
      </c>
    </row>
    <row r="35">
      <c r="A35" s="20" t="inlineStr">
        <is>
          <t>LN-9031</t>
        </is>
      </c>
      <c r="B35" s="20" t="inlineStr">
        <is>
          <t>Sambhaji Nagar</t>
        </is>
      </c>
      <c r="C35" s="20" t="inlineStr">
        <is>
          <t>Personal Loan</t>
        </is>
      </c>
      <c r="D35" s="21" t="n">
        <v>45412</v>
      </c>
      <c r="E35" s="22" t="n">
        <v>680000</v>
      </c>
      <c r="F35" s="23" t="n">
        <v>0.13</v>
      </c>
      <c r="G35" s="24" t="n">
        <v>24</v>
      </c>
      <c r="H35" s="24" t="n">
        <v>0</v>
      </c>
      <c r="I35" s="25">
        <f>ROUND(PMT(LoanBook[[#This Row],[Interest Rate]]/12,LoanBook[[#This Row],[Tenure Months]],-LoanBook[[#This Row],[Loan Amount]]),0)</f>
        <v/>
      </c>
      <c r="J35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5" s="25">
        <f>IF(LoanBook[[#This Row],[Bucket]]="NPA",LoanBook[[#This Row],[Loan Amount]],0)</f>
        <v/>
      </c>
    </row>
    <row r="36">
      <c r="A36" s="20" t="inlineStr">
        <is>
          <t>LN-9032</t>
        </is>
      </c>
      <c r="B36" s="20" t="inlineStr">
        <is>
          <t>Sambhaji Nagar</t>
        </is>
      </c>
      <c r="C36" s="20" t="inlineStr">
        <is>
          <t>Personal Loan</t>
        </is>
      </c>
      <c r="D36" s="21" t="n">
        <v>45981</v>
      </c>
      <c r="E36" s="22" t="n">
        <v>650000</v>
      </c>
      <c r="F36" s="23" t="n">
        <v>0.12</v>
      </c>
      <c r="G36" s="24" t="n">
        <v>24</v>
      </c>
      <c r="H36" s="24" t="n">
        <v>0</v>
      </c>
      <c r="I36" s="25">
        <f>ROUND(PMT(LoanBook[[#This Row],[Interest Rate]]/12,LoanBook[[#This Row],[Tenure Months]],-LoanBook[[#This Row],[Loan Amount]]),0)</f>
        <v/>
      </c>
      <c r="J36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6" s="25">
        <f>IF(LoanBook[[#This Row],[Bucket]]="NPA",LoanBook[[#This Row],[Loan Amount]],0)</f>
        <v/>
      </c>
    </row>
    <row r="37">
      <c r="A37" s="20" t="inlineStr">
        <is>
          <t>LN-9033</t>
        </is>
      </c>
      <c r="B37" s="20" t="inlineStr">
        <is>
          <t>Nashik</t>
        </is>
      </c>
      <c r="C37" s="20" t="inlineStr">
        <is>
          <t>Home Loan</t>
        </is>
      </c>
      <c r="D37" s="21" t="n">
        <v>45626</v>
      </c>
      <c r="E37" s="22" t="n">
        <v>2200000</v>
      </c>
      <c r="F37" s="23" t="n">
        <v>0.08500000000000001</v>
      </c>
      <c r="G37" s="24" t="n">
        <v>300</v>
      </c>
      <c r="H37" s="24" t="n">
        <v>0</v>
      </c>
      <c r="I37" s="25">
        <f>ROUND(PMT(LoanBook[[#This Row],[Interest Rate]]/12,LoanBook[[#This Row],[Tenure Months]],-LoanBook[[#This Row],[Loan Amount]]),0)</f>
        <v/>
      </c>
      <c r="J37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7" s="25">
        <f>IF(LoanBook[[#This Row],[Bucket]]="NPA",LoanBook[[#This Row],[Loan Amount]],0)</f>
        <v/>
      </c>
    </row>
    <row r="38">
      <c r="A38" s="20" t="inlineStr">
        <is>
          <t>LN-9034</t>
        </is>
      </c>
      <c r="B38" s="20" t="inlineStr">
        <is>
          <t>Pune</t>
        </is>
      </c>
      <c r="C38" s="20" t="inlineStr">
        <is>
          <t>Business Loan</t>
        </is>
      </c>
      <c r="D38" s="21" t="n">
        <v>45397</v>
      </c>
      <c r="E38" s="22" t="n">
        <v>750000</v>
      </c>
      <c r="F38" s="23" t="n">
        <v>0.13</v>
      </c>
      <c r="G38" s="24" t="n">
        <v>60</v>
      </c>
      <c r="H38" s="24" t="n">
        <v>0</v>
      </c>
      <c r="I38" s="25">
        <f>ROUND(PMT(LoanBook[[#This Row],[Interest Rate]]/12,LoanBook[[#This Row],[Tenure Months]],-LoanBook[[#This Row],[Loan Amount]]),0)</f>
        <v/>
      </c>
      <c r="J38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8" s="25">
        <f>IF(LoanBook[[#This Row],[Bucket]]="NPA",LoanBook[[#This Row],[Loan Amount]],0)</f>
        <v/>
      </c>
    </row>
    <row r="39">
      <c r="A39" s="20" t="inlineStr">
        <is>
          <t>LN-9035</t>
        </is>
      </c>
      <c r="B39" s="20" t="inlineStr">
        <is>
          <t>Nagpur</t>
        </is>
      </c>
      <c r="C39" s="20" t="inlineStr">
        <is>
          <t>Home Loan</t>
        </is>
      </c>
      <c r="D39" s="21" t="n">
        <v>46159</v>
      </c>
      <c r="E39" s="22" t="n">
        <v>4710000</v>
      </c>
      <c r="F39" s="23" t="n">
        <v>0.08749999999999999</v>
      </c>
      <c r="G39" s="24" t="n">
        <v>300</v>
      </c>
      <c r="H39" s="24" t="n">
        <v>0</v>
      </c>
      <c r="I39" s="25">
        <f>ROUND(PMT(LoanBook[[#This Row],[Interest Rate]]/12,LoanBook[[#This Row],[Tenure Months]],-LoanBook[[#This Row],[Loan Amount]]),0)</f>
        <v/>
      </c>
      <c r="J39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39" s="25">
        <f>IF(LoanBook[[#This Row],[Bucket]]="NPA",LoanBook[[#This Row],[Loan Amount]],0)</f>
        <v/>
      </c>
    </row>
    <row r="40">
      <c r="A40" s="20" t="inlineStr">
        <is>
          <t>LN-9036</t>
        </is>
      </c>
      <c r="B40" s="20" t="inlineStr">
        <is>
          <t>Nagpur</t>
        </is>
      </c>
      <c r="C40" s="20" t="inlineStr">
        <is>
          <t>Personal Loan</t>
        </is>
      </c>
      <c r="D40" s="21" t="n">
        <v>46223</v>
      </c>
      <c r="E40" s="22" t="n">
        <v>170000</v>
      </c>
      <c r="F40" s="23" t="n">
        <v>0.1375</v>
      </c>
      <c r="G40" s="24" t="n">
        <v>24</v>
      </c>
      <c r="H40" s="24" t="n">
        <v>66</v>
      </c>
      <c r="I40" s="25">
        <f>ROUND(PMT(LoanBook[[#This Row],[Interest Rate]]/12,LoanBook[[#This Row],[Tenure Months]],-LoanBook[[#This Row],[Loan Amount]]),0)</f>
        <v/>
      </c>
      <c r="J40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0" s="25">
        <f>IF(LoanBook[[#This Row],[Bucket]]="NPA",LoanBook[[#This Row],[Loan Amount]],0)</f>
        <v/>
      </c>
    </row>
    <row r="41">
      <c r="A41" s="20" t="inlineStr">
        <is>
          <t>LN-9037</t>
        </is>
      </c>
      <c r="B41" s="20" t="inlineStr">
        <is>
          <t>Nashik</t>
        </is>
      </c>
      <c r="C41" s="20" t="inlineStr">
        <is>
          <t>Home Loan</t>
        </is>
      </c>
      <c r="D41" s="21" t="n">
        <v>45138</v>
      </c>
      <c r="E41" s="22" t="n">
        <v>5970000</v>
      </c>
      <c r="F41" s="23" t="n">
        <v>0.08500000000000001</v>
      </c>
      <c r="G41" s="24" t="n">
        <v>300</v>
      </c>
      <c r="H41" s="24" t="n">
        <v>0</v>
      </c>
      <c r="I41" s="25">
        <f>ROUND(PMT(LoanBook[[#This Row],[Interest Rate]]/12,LoanBook[[#This Row],[Tenure Months]],-LoanBook[[#This Row],[Loan Amount]]),0)</f>
        <v/>
      </c>
      <c r="J41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1" s="25">
        <f>IF(LoanBook[[#This Row],[Bucket]]="NPA",LoanBook[[#This Row],[Loan Amount]],0)</f>
        <v/>
      </c>
    </row>
    <row r="42">
      <c r="A42" s="20" t="inlineStr">
        <is>
          <t>LN-9038</t>
        </is>
      </c>
      <c r="B42" s="20" t="inlineStr">
        <is>
          <t>Sambhaji Nagar</t>
        </is>
      </c>
      <c r="C42" s="20" t="inlineStr">
        <is>
          <t>Business Loan</t>
        </is>
      </c>
      <c r="D42" s="21" t="n">
        <v>45226</v>
      </c>
      <c r="E42" s="22" t="n">
        <v>2920000</v>
      </c>
      <c r="F42" s="23" t="n">
        <v>0.1475</v>
      </c>
      <c r="G42" s="24" t="n">
        <v>60</v>
      </c>
      <c r="H42" s="24" t="n">
        <v>66</v>
      </c>
      <c r="I42" s="25">
        <f>ROUND(PMT(LoanBook[[#This Row],[Interest Rate]]/12,LoanBook[[#This Row],[Tenure Months]],-LoanBook[[#This Row],[Loan Amount]]),0)</f>
        <v/>
      </c>
      <c r="J42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2" s="25">
        <f>IF(LoanBook[[#This Row],[Bucket]]="NPA",LoanBook[[#This Row],[Loan Amount]],0)</f>
        <v/>
      </c>
    </row>
    <row r="43">
      <c r="A43" s="20" t="inlineStr">
        <is>
          <t>LN-9039</t>
        </is>
      </c>
      <c r="B43" s="20" t="inlineStr">
        <is>
          <t>Nashik</t>
        </is>
      </c>
      <c r="C43" s="20" t="inlineStr">
        <is>
          <t>Vehicle Loan</t>
        </is>
      </c>
      <c r="D43" s="21" t="n">
        <v>45121</v>
      </c>
      <c r="E43" s="22" t="n">
        <v>1010000</v>
      </c>
      <c r="F43" s="23" t="n">
        <v>0.095</v>
      </c>
      <c r="G43" s="24" t="n">
        <v>60</v>
      </c>
      <c r="H43" s="24" t="n">
        <v>0</v>
      </c>
      <c r="I43" s="25">
        <f>ROUND(PMT(LoanBook[[#This Row],[Interest Rate]]/12,LoanBook[[#This Row],[Tenure Months]],-LoanBook[[#This Row],[Loan Amount]]),0)</f>
        <v/>
      </c>
      <c r="J43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3" s="25">
        <f>IF(LoanBook[[#This Row],[Bucket]]="NPA",LoanBook[[#This Row],[Loan Amount]],0)</f>
        <v/>
      </c>
    </row>
    <row r="44">
      <c r="A44" s="20" t="inlineStr">
        <is>
          <t>LN-9040</t>
        </is>
      </c>
      <c r="B44" s="20" t="inlineStr">
        <is>
          <t>Solapur</t>
        </is>
      </c>
      <c r="C44" s="20" t="inlineStr">
        <is>
          <t>Vehicle Loan</t>
        </is>
      </c>
      <c r="D44" s="21" t="n">
        <v>45377</v>
      </c>
      <c r="E44" s="22" t="n">
        <v>820000</v>
      </c>
      <c r="F44" s="23" t="n">
        <v>0.1025</v>
      </c>
      <c r="G44" s="24" t="n">
        <v>36</v>
      </c>
      <c r="H44" s="24" t="n">
        <v>0</v>
      </c>
      <c r="I44" s="25">
        <f>ROUND(PMT(LoanBook[[#This Row],[Interest Rate]]/12,LoanBook[[#This Row],[Tenure Months]],-LoanBook[[#This Row],[Loan Amount]]),0)</f>
        <v/>
      </c>
      <c r="J44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4" s="25">
        <f>IF(LoanBook[[#This Row],[Bucket]]="NPA",LoanBook[[#This Row],[Loan Amount]],0)</f>
        <v/>
      </c>
    </row>
    <row r="45">
      <c r="A45" s="20" t="inlineStr">
        <is>
          <t>LN-9041</t>
        </is>
      </c>
      <c r="B45" s="20" t="inlineStr">
        <is>
          <t>Kolhapur</t>
        </is>
      </c>
      <c r="C45" s="20" t="inlineStr">
        <is>
          <t>Vehicle Loan</t>
        </is>
      </c>
      <c r="D45" s="21" t="n">
        <v>46042</v>
      </c>
      <c r="E45" s="22" t="n">
        <v>1100000</v>
      </c>
      <c r="F45" s="23" t="n">
        <v>0.115</v>
      </c>
      <c r="G45" s="24" t="n">
        <v>36</v>
      </c>
      <c r="H45" s="24" t="n">
        <v>0</v>
      </c>
      <c r="I45" s="25">
        <f>ROUND(PMT(LoanBook[[#This Row],[Interest Rate]]/12,LoanBook[[#This Row],[Tenure Months]],-LoanBook[[#This Row],[Loan Amount]]),0)</f>
        <v/>
      </c>
      <c r="J45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5" s="25">
        <f>IF(LoanBook[[#This Row],[Bucket]]="NPA",LoanBook[[#This Row],[Loan Amount]],0)</f>
        <v/>
      </c>
    </row>
    <row r="46">
      <c r="A46" s="20" t="inlineStr">
        <is>
          <t>LN-9042</t>
        </is>
      </c>
      <c r="B46" s="20" t="inlineStr">
        <is>
          <t>Nashik</t>
        </is>
      </c>
      <c r="C46" s="20" t="inlineStr">
        <is>
          <t>Gold Loan</t>
        </is>
      </c>
      <c r="D46" s="21" t="n">
        <v>45937</v>
      </c>
      <c r="E46" s="22" t="n">
        <v>170000</v>
      </c>
      <c r="F46" s="23" t="n">
        <v>0.1</v>
      </c>
      <c r="G46" s="24" t="n">
        <v>24</v>
      </c>
      <c r="H46" s="24" t="n">
        <v>0</v>
      </c>
      <c r="I46" s="25">
        <f>ROUND(PMT(LoanBook[[#This Row],[Interest Rate]]/12,LoanBook[[#This Row],[Tenure Months]],-LoanBook[[#This Row],[Loan Amount]]),0)</f>
        <v/>
      </c>
      <c r="J46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6" s="25">
        <f>IF(LoanBook[[#This Row],[Bucket]]="NPA",LoanBook[[#This Row],[Loan Amount]],0)</f>
        <v/>
      </c>
    </row>
    <row r="47">
      <c r="A47" s="20" t="inlineStr">
        <is>
          <t>LN-9043</t>
        </is>
      </c>
      <c r="B47" s="20" t="inlineStr">
        <is>
          <t>Pune</t>
        </is>
      </c>
      <c r="C47" s="20" t="inlineStr">
        <is>
          <t>Personal Loan</t>
        </is>
      </c>
      <c r="D47" s="21" t="n">
        <v>45137</v>
      </c>
      <c r="E47" s="22" t="n">
        <v>340000</v>
      </c>
      <c r="F47" s="23" t="n">
        <v>0.125</v>
      </c>
      <c r="G47" s="24" t="n">
        <v>36</v>
      </c>
      <c r="H47" s="24" t="n">
        <v>0</v>
      </c>
      <c r="I47" s="25">
        <f>ROUND(PMT(LoanBook[[#This Row],[Interest Rate]]/12,LoanBook[[#This Row],[Tenure Months]],-LoanBook[[#This Row],[Loan Amount]]),0)</f>
        <v/>
      </c>
      <c r="J47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7" s="25">
        <f>IF(LoanBook[[#This Row],[Bucket]]="NPA",LoanBook[[#This Row],[Loan Amount]],0)</f>
        <v/>
      </c>
    </row>
    <row r="48">
      <c r="A48" s="20" t="inlineStr">
        <is>
          <t>LN-9044</t>
        </is>
      </c>
      <c r="B48" s="20" t="inlineStr">
        <is>
          <t>Nagpur</t>
        </is>
      </c>
      <c r="C48" s="20" t="inlineStr">
        <is>
          <t>Gold Loan</t>
        </is>
      </c>
      <c r="D48" s="21" t="n">
        <v>45460</v>
      </c>
      <c r="E48" s="22" t="n">
        <v>140000</v>
      </c>
      <c r="F48" s="23" t="n">
        <v>0.1175</v>
      </c>
      <c r="G48" s="24" t="n">
        <v>24</v>
      </c>
      <c r="H48" s="24" t="n">
        <v>66</v>
      </c>
      <c r="I48" s="25">
        <f>ROUND(PMT(LoanBook[[#This Row],[Interest Rate]]/12,LoanBook[[#This Row],[Tenure Months]],-LoanBook[[#This Row],[Loan Amount]]),0)</f>
        <v/>
      </c>
      <c r="J48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8" s="25">
        <f>IF(LoanBook[[#This Row],[Bucket]]="NPA",LoanBook[[#This Row],[Loan Amount]],0)</f>
        <v/>
      </c>
    </row>
    <row r="49">
      <c r="A49" s="20" t="inlineStr">
        <is>
          <t>LN-9045</t>
        </is>
      </c>
      <c r="B49" s="20" t="inlineStr">
        <is>
          <t>Solapur</t>
        </is>
      </c>
      <c r="C49" s="20" t="inlineStr">
        <is>
          <t>Business Loan</t>
        </is>
      </c>
      <c r="D49" s="21" t="n">
        <v>45904</v>
      </c>
      <c r="E49" s="22" t="n">
        <v>890000</v>
      </c>
      <c r="F49" s="23" t="n">
        <v>0.125</v>
      </c>
      <c r="G49" s="24" t="n">
        <v>60</v>
      </c>
      <c r="H49" s="24" t="n">
        <v>35</v>
      </c>
      <c r="I49" s="25">
        <f>ROUND(PMT(LoanBook[[#This Row],[Interest Rate]]/12,LoanBook[[#This Row],[Tenure Months]],-LoanBook[[#This Row],[Loan Amount]]),0)</f>
        <v/>
      </c>
      <c r="J49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49" s="25">
        <f>IF(LoanBook[[#This Row],[Bucket]]="NPA",LoanBook[[#This Row],[Loan Amount]],0)</f>
        <v/>
      </c>
    </row>
    <row r="50">
      <c r="A50" s="20" t="inlineStr">
        <is>
          <t>LN-9046</t>
        </is>
      </c>
      <c r="B50" s="20" t="inlineStr">
        <is>
          <t>Solapur</t>
        </is>
      </c>
      <c r="C50" s="20" t="inlineStr">
        <is>
          <t>Business Loan</t>
        </is>
      </c>
      <c r="D50" s="21" t="n">
        <v>45122</v>
      </c>
      <c r="E50" s="22" t="n">
        <v>1430000</v>
      </c>
      <c r="F50" s="23" t="n">
        <v>0.12</v>
      </c>
      <c r="G50" s="24" t="n">
        <v>60</v>
      </c>
      <c r="H50" s="24" t="n">
        <v>0</v>
      </c>
      <c r="I50" s="25">
        <f>ROUND(PMT(LoanBook[[#This Row],[Interest Rate]]/12,LoanBook[[#This Row],[Tenure Months]],-LoanBook[[#This Row],[Loan Amount]]),0)</f>
        <v/>
      </c>
      <c r="J50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50" s="25">
        <f>IF(LoanBook[[#This Row],[Bucket]]="NPA",LoanBook[[#This Row],[Loan Amount]],0)</f>
        <v/>
      </c>
    </row>
    <row r="51">
      <c r="A51" s="20" t="inlineStr">
        <is>
          <t>LN-9047</t>
        </is>
      </c>
      <c r="B51" s="20" t="inlineStr">
        <is>
          <t>Kolhapur</t>
        </is>
      </c>
      <c r="C51" s="20" t="inlineStr">
        <is>
          <t>Home Loan</t>
        </is>
      </c>
      <c r="D51" s="21" t="n">
        <v>45993</v>
      </c>
      <c r="E51" s="22" t="n">
        <v>3890000</v>
      </c>
      <c r="F51" s="23" t="n">
        <v>0.08500000000000001</v>
      </c>
      <c r="G51" s="24" t="n">
        <v>180</v>
      </c>
      <c r="H51" s="24" t="n">
        <v>12</v>
      </c>
      <c r="I51" s="25">
        <f>ROUND(PMT(LoanBook[[#This Row],[Interest Rate]]/12,LoanBook[[#This Row],[Tenure Months]],-LoanBook[[#This Row],[Loan Amount]]),0)</f>
        <v/>
      </c>
      <c r="J51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51" s="25">
        <f>IF(LoanBook[[#This Row],[Bucket]]="NPA",LoanBook[[#This Row],[Loan Amount]],0)</f>
        <v/>
      </c>
    </row>
    <row r="52">
      <c r="A52" s="20" t="inlineStr">
        <is>
          <t>LN-9048</t>
        </is>
      </c>
      <c r="B52" s="20" t="inlineStr">
        <is>
          <t>Nagpur</t>
        </is>
      </c>
      <c r="C52" s="20" t="inlineStr">
        <is>
          <t>Personal Loan</t>
        </is>
      </c>
      <c r="D52" s="21" t="n">
        <v>45220</v>
      </c>
      <c r="E52" s="22" t="n">
        <v>360000</v>
      </c>
      <c r="F52" s="23" t="n">
        <v>0.1525</v>
      </c>
      <c r="G52" s="24" t="n">
        <v>36</v>
      </c>
      <c r="H52" s="24" t="n">
        <v>0</v>
      </c>
      <c r="I52" s="25">
        <f>ROUND(PMT(LoanBook[[#This Row],[Interest Rate]]/12,LoanBook[[#This Row],[Tenure Months]],-LoanBook[[#This Row],[Loan Amount]]),0)</f>
        <v/>
      </c>
      <c r="J52" s="26">
        <f>IF(LoanBook[[#This Row],[Days Past Due]]=0,"Standard",IF(LoanBook[[#This Row],[Days Past Due]]&lt;=30,"SMA-0",IF(LoanBook[[#This Row],[Days Past Due]]&lt;=60,"SMA-1",IF(LoanBook[[#This Row],[Days Past Due]]&lt;=90,"SMA-2","NPA"))))</f>
        <v/>
      </c>
      <c r="K52" s="25">
        <f>IF(LoanBook[[#This Row],[Bucket]]="NPA",LoanBook[[#This Row],[Loan Amount]],0)</f>
        <v/>
      </c>
    </row>
    <row r="53">
      <c r="A53" s="27" t="n"/>
      <c r="B53" s="27" t="n"/>
      <c r="C53" s="27" t="n"/>
      <c r="D53" s="28" t="n"/>
      <c r="E53" s="29" t="n"/>
      <c r="F53" s="27" t="n"/>
      <c r="G53" s="30" t="n"/>
      <c r="H53" s="30" t="n"/>
    </row>
    <row r="54">
      <c r="A54" s="27" t="n"/>
      <c r="B54" s="27" t="n"/>
      <c r="C54" s="27" t="n"/>
      <c r="D54" s="28" t="n"/>
      <c r="E54" s="29" t="n"/>
      <c r="F54" s="27" t="n"/>
      <c r="G54" s="30" t="n"/>
      <c r="H54" s="30" t="n"/>
    </row>
    <row r="55">
      <c r="A55" s="27" t="n"/>
      <c r="B55" s="27" t="n"/>
      <c r="C55" s="27" t="n"/>
      <c r="D55" s="28" t="n"/>
      <c r="E55" s="29" t="n"/>
      <c r="F55" s="27" t="n"/>
      <c r="G55" s="30" t="n"/>
      <c r="H55" s="30" t="n"/>
    </row>
    <row r="56">
      <c r="A56" s="27" t="n"/>
      <c r="B56" s="27" t="n"/>
      <c r="C56" s="27" t="n"/>
      <c r="D56" s="28" t="n"/>
      <c r="E56" s="29" t="n"/>
      <c r="F56" s="27" t="n"/>
      <c r="G56" s="30" t="n"/>
      <c r="H56" s="30" t="n"/>
    </row>
    <row r="57">
      <c r="A57" s="27" t="n"/>
      <c r="B57" s="27" t="n"/>
      <c r="C57" s="27" t="n"/>
      <c r="D57" s="28" t="n"/>
      <c r="E57" s="29" t="n"/>
      <c r="F57" s="27" t="n"/>
      <c r="G57" s="30" t="n"/>
      <c r="H57" s="30" t="n"/>
    </row>
    <row r="58">
      <c r="A58" s="27" t="n"/>
      <c r="B58" s="27" t="n"/>
      <c r="C58" s="27" t="n"/>
      <c r="D58" s="28" t="n"/>
      <c r="E58" s="29" t="n"/>
      <c r="F58" s="27" t="n"/>
      <c r="G58" s="30" t="n"/>
      <c r="H58" s="30" t="n"/>
    </row>
    <row r="59">
      <c r="A59" s="27" t="n"/>
      <c r="B59" s="27" t="n"/>
      <c r="C59" s="27" t="n"/>
      <c r="D59" s="28" t="n"/>
      <c r="E59" s="29" t="n"/>
      <c r="F59" s="27" t="n"/>
      <c r="G59" s="30" t="n"/>
      <c r="H59" s="30" t="n"/>
    </row>
    <row r="60">
      <c r="A60" s="27" t="n"/>
      <c r="B60" s="27" t="n"/>
      <c r="C60" s="27" t="n"/>
      <c r="D60" s="28" t="n"/>
      <c r="E60" s="29" t="n"/>
      <c r="F60" s="27" t="n"/>
      <c r="G60" s="30" t="n"/>
      <c r="H60" s="30" t="n"/>
    </row>
    <row r="61">
      <c r="A61" s="27" t="n"/>
      <c r="B61" s="27" t="n"/>
      <c r="C61" s="27" t="n"/>
      <c r="D61" s="28" t="n"/>
      <c r="E61" s="29" t="n"/>
      <c r="F61" s="27" t="n"/>
      <c r="G61" s="30" t="n"/>
      <c r="H61" s="30" t="n"/>
    </row>
    <row r="62">
      <c r="A62" s="27" t="n"/>
      <c r="B62" s="27" t="n"/>
      <c r="C62" s="27" t="n"/>
      <c r="D62" s="28" t="n"/>
      <c r="E62" s="29" t="n"/>
      <c r="F62" s="27" t="n"/>
      <c r="G62" s="30" t="n"/>
      <c r="H62" s="30" t="n"/>
    </row>
    <row r="63">
      <c r="A63" s="27" t="n"/>
      <c r="B63" s="27" t="n"/>
      <c r="C63" s="27" t="n"/>
      <c r="D63" s="28" t="n"/>
      <c r="E63" s="29" t="n"/>
      <c r="F63" s="27" t="n"/>
      <c r="G63" s="30" t="n"/>
      <c r="H63" s="30" t="n"/>
    </row>
    <row r="64">
      <c r="A64" s="27" t="n"/>
      <c r="B64" s="27" t="n"/>
      <c r="C64" s="27" t="n"/>
      <c r="D64" s="28" t="n"/>
      <c r="E64" s="29" t="n"/>
      <c r="F64" s="27" t="n"/>
      <c r="G64" s="30" t="n"/>
      <c r="H64" s="30" t="n"/>
    </row>
    <row r="65">
      <c r="A65" s="27" t="n"/>
      <c r="B65" s="27" t="n"/>
      <c r="C65" s="27" t="n"/>
      <c r="D65" s="28" t="n"/>
      <c r="E65" s="29" t="n"/>
      <c r="F65" s="27" t="n"/>
      <c r="G65" s="30" t="n"/>
      <c r="H65" s="30" t="n"/>
    </row>
    <row r="66">
      <c r="A66" s="27" t="n"/>
      <c r="B66" s="27" t="n"/>
      <c r="C66" s="27" t="n"/>
      <c r="D66" s="28" t="n"/>
      <c r="E66" s="29" t="n"/>
      <c r="F66" s="27" t="n"/>
      <c r="G66" s="30" t="n"/>
      <c r="H66" s="30" t="n"/>
    </row>
    <row r="67">
      <c r="A67" s="27" t="n"/>
      <c r="B67" s="27" t="n"/>
      <c r="C67" s="27" t="n"/>
      <c r="D67" s="28" t="n"/>
      <c r="E67" s="29" t="n"/>
      <c r="F67" s="27" t="n"/>
      <c r="G67" s="30" t="n"/>
      <c r="H67" s="30" t="n"/>
    </row>
    <row r="68">
      <c r="A68" s="27" t="n"/>
      <c r="B68" s="27" t="n"/>
      <c r="C68" s="27" t="n"/>
      <c r="D68" s="28" t="n"/>
      <c r="E68" s="29" t="n"/>
      <c r="F68" s="27" t="n"/>
      <c r="G68" s="30" t="n"/>
      <c r="H68" s="30" t="n"/>
    </row>
    <row r="69">
      <c r="A69" s="27" t="n"/>
      <c r="B69" s="27" t="n"/>
      <c r="C69" s="27" t="n"/>
      <c r="D69" s="28" t="n"/>
      <c r="E69" s="29" t="n"/>
      <c r="F69" s="27" t="n"/>
      <c r="G69" s="30" t="n"/>
      <c r="H69" s="30" t="n"/>
    </row>
    <row r="70">
      <c r="A70" s="27" t="n"/>
      <c r="B70" s="27" t="n"/>
      <c r="C70" s="27" t="n"/>
      <c r="D70" s="28" t="n"/>
      <c r="E70" s="29" t="n"/>
      <c r="F70" s="27" t="n"/>
      <c r="G70" s="30" t="n"/>
      <c r="H70" s="30" t="n"/>
    </row>
    <row r="71">
      <c r="A71" s="27" t="n"/>
      <c r="B71" s="27" t="n"/>
      <c r="C71" s="27" t="n"/>
      <c r="D71" s="28" t="n"/>
      <c r="E71" s="29" t="n"/>
      <c r="F71" s="27" t="n"/>
      <c r="G71" s="30" t="n"/>
      <c r="H71" s="30" t="n"/>
    </row>
    <row r="72">
      <c r="A72" s="27" t="n"/>
      <c r="B72" s="27" t="n"/>
      <c r="C72" s="27" t="n"/>
      <c r="D72" s="28" t="n"/>
      <c r="E72" s="29" t="n"/>
      <c r="F72" s="27" t="n"/>
      <c r="G72" s="30" t="n"/>
      <c r="H72" s="30" t="n"/>
    </row>
    <row r="73">
      <c r="A73" s="27" t="n"/>
      <c r="B73" s="27" t="n"/>
      <c r="C73" s="27" t="n"/>
      <c r="D73" s="28" t="n"/>
      <c r="E73" s="29" t="n"/>
      <c r="F73" s="27" t="n"/>
      <c r="G73" s="30" t="n"/>
      <c r="H73" s="30" t="n"/>
    </row>
    <row r="74">
      <c r="A74" s="27" t="n"/>
      <c r="B74" s="27" t="n"/>
      <c r="C74" s="27" t="n"/>
      <c r="D74" s="28" t="n"/>
      <c r="E74" s="29" t="n"/>
      <c r="F74" s="27" t="n"/>
      <c r="G74" s="30" t="n"/>
      <c r="H74" s="30" t="n"/>
    </row>
    <row r="75">
      <c r="A75" s="27" t="n"/>
      <c r="B75" s="27" t="n"/>
      <c r="C75" s="27" t="n"/>
      <c r="D75" s="28" t="n"/>
      <c r="E75" s="29" t="n"/>
      <c r="F75" s="27" t="n"/>
      <c r="G75" s="30" t="n"/>
      <c r="H75" s="30" t="n"/>
    </row>
    <row r="76">
      <c r="A76" s="27" t="n"/>
      <c r="B76" s="27" t="n"/>
      <c r="C76" s="27" t="n"/>
      <c r="D76" s="28" t="n"/>
      <c r="E76" s="29" t="n"/>
      <c r="F76" s="27" t="n"/>
      <c r="G76" s="30" t="n"/>
      <c r="H76" s="30" t="n"/>
    </row>
    <row r="77">
      <c r="A77" s="27" t="n"/>
      <c r="B77" s="27" t="n"/>
      <c r="C77" s="27" t="n"/>
      <c r="D77" s="28" t="n"/>
      <c r="E77" s="29" t="n"/>
      <c r="F77" s="27" t="n"/>
      <c r="G77" s="30" t="n"/>
      <c r="H77" s="30" t="n"/>
    </row>
    <row r="78">
      <c r="A78" s="27" t="n"/>
      <c r="B78" s="27" t="n"/>
      <c r="C78" s="27" t="n"/>
      <c r="D78" s="28" t="n"/>
      <c r="E78" s="29" t="n"/>
      <c r="F78" s="27" t="n"/>
      <c r="G78" s="30" t="n"/>
      <c r="H78" s="30" t="n"/>
    </row>
    <row r="79">
      <c r="A79" s="27" t="n"/>
      <c r="B79" s="27" t="n"/>
      <c r="C79" s="27" t="n"/>
      <c r="D79" s="28" t="n"/>
      <c r="E79" s="29" t="n"/>
      <c r="F79" s="27" t="n"/>
      <c r="G79" s="30" t="n"/>
      <c r="H79" s="30" t="n"/>
    </row>
    <row r="80">
      <c r="A80" s="27" t="n"/>
      <c r="B80" s="27" t="n"/>
      <c r="C80" s="27" t="n"/>
      <c r="D80" s="28" t="n"/>
      <c r="E80" s="29" t="n"/>
      <c r="F80" s="27" t="n"/>
      <c r="G80" s="30" t="n"/>
      <c r="H80" s="30" t="n"/>
    </row>
    <row r="81">
      <c r="A81" s="27" t="n"/>
      <c r="B81" s="27" t="n"/>
      <c r="C81" s="27" t="n"/>
      <c r="D81" s="28" t="n"/>
      <c r="E81" s="29" t="n"/>
      <c r="F81" s="27" t="n"/>
      <c r="G81" s="30" t="n"/>
      <c r="H81" s="30" t="n"/>
    </row>
    <row r="82">
      <c r="A82" s="27" t="n"/>
      <c r="B82" s="27" t="n"/>
      <c r="C82" s="27" t="n"/>
      <c r="D82" s="28" t="n"/>
      <c r="E82" s="29" t="n"/>
      <c r="F82" s="27" t="n"/>
      <c r="G82" s="30" t="n"/>
      <c r="H82" s="30" t="n"/>
    </row>
    <row r="83">
      <c r="A83" s="27" t="n"/>
      <c r="B83" s="27" t="n"/>
      <c r="C83" s="27" t="n"/>
      <c r="D83" s="28" t="n"/>
      <c r="E83" s="29" t="n"/>
      <c r="F83" s="27" t="n"/>
      <c r="G83" s="30" t="n"/>
      <c r="H83" s="30" t="n"/>
    </row>
    <row r="84">
      <c r="A84" s="27" t="n"/>
      <c r="B84" s="27" t="n"/>
      <c r="C84" s="27" t="n"/>
      <c r="D84" s="28" t="n"/>
      <c r="E84" s="29" t="n"/>
      <c r="F84" s="27" t="n"/>
      <c r="G84" s="30" t="n"/>
      <c r="H84" s="30" t="n"/>
    </row>
    <row r="85">
      <c r="A85" s="27" t="n"/>
      <c r="B85" s="27" t="n"/>
      <c r="C85" s="27" t="n"/>
      <c r="D85" s="28" t="n"/>
      <c r="E85" s="29" t="n"/>
      <c r="F85" s="27" t="n"/>
      <c r="G85" s="30" t="n"/>
      <c r="H85" s="30" t="n"/>
    </row>
    <row r="86">
      <c r="A86" s="27" t="n"/>
      <c r="B86" s="27" t="n"/>
      <c r="C86" s="27" t="n"/>
      <c r="D86" s="28" t="n"/>
      <c r="E86" s="29" t="n"/>
      <c r="F86" s="27" t="n"/>
      <c r="G86" s="30" t="n"/>
      <c r="H86" s="30" t="n"/>
    </row>
    <row r="87">
      <c r="A87" s="27" t="n"/>
      <c r="B87" s="27" t="n"/>
      <c r="C87" s="27" t="n"/>
      <c r="D87" s="28" t="n"/>
      <c r="E87" s="29" t="n"/>
      <c r="F87" s="27" t="n"/>
      <c r="G87" s="30" t="n"/>
      <c r="H87" s="30" t="n"/>
    </row>
    <row r="88">
      <c r="A88" s="27" t="n"/>
      <c r="B88" s="27" t="n"/>
      <c r="C88" s="27" t="n"/>
      <c r="D88" s="28" t="n"/>
      <c r="E88" s="29" t="n"/>
      <c r="F88" s="27" t="n"/>
      <c r="G88" s="30" t="n"/>
      <c r="H88" s="30" t="n"/>
    </row>
    <row r="89">
      <c r="A89" s="27" t="n"/>
      <c r="B89" s="27" t="n"/>
      <c r="C89" s="27" t="n"/>
      <c r="D89" s="28" t="n"/>
      <c r="E89" s="29" t="n"/>
      <c r="F89" s="27" t="n"/>
      <c r="G89" s="30" t="n"/>
      <c r="H89" s="30" t="n"/>
    </row>
    <row r="90">
      <c r="A90" s="27" t="n"/>
      <c r="B90" s="27" t="n"/>
      <c r="C90" s="27" t="n"/>
      <c r="D90" s="28" t="n"/>
      <c r="E90" s="29" t="n"/>
      <c r="F90" s="27" t="n"/>
      <c r="G90" s="30" t="n"/>
      <c r="H90" s="30" t="n"/>
    </row>
    <row r="91">
      <c r="A91" s="27" t="n"/>
      <c r="B91" s="27" t="n"/>
      <c r="C91" s="27" t="n"/>
      <c r="D91" s="28" t="n"/>
      <c r="E91" s="29" t="n"/>
      <c r="F91" s="27" t="n"/>
      <c r="G91" s="30" t="n"/>
      <c r="H91" s="30" t="n"/>
    </row>
    <row r="92">
      <c r="A92" s="27" t="n"/>
      <c r="B92" s="27" t="n"/>
      <c r="C92" s="27" t="n"/>
      <c r="D92" s="28" t="n"/>
      <c r="E92" s="29" t="n"/>
      <c r="F92" s="27" t="n"/>
      <c r="G92" s="30" t="n"/>
      <c r="H92" s="30" t="n"/>
    </row>
    <row r="93">
      <c r="A93" s="27" t="n"/>
      <c r="B93" s="27" t="n"/>
      <c r="C93" s="27" t="n"/>
      <c r="D93" s="28" t="n"/>
      <c r="E93" s="29" t="n"/>
      <c r="F93" s="27" t="n"/>
      <c r="G93" s="30" t="n"/>
      <c r="H93" s="30" t="n"/>
    </row>
    <row r="94">
      <c r="A94" s="27" t="n"/>
      <c r="B94" s="27" t="n"/>
      <c r="C94" s="27" t="n"/>
      <c r="D94" s="28" t="n"/>
      <c r="E94" s="29" t="n"/>
      <c r="F94" s="27" t="n"/>
      <c r="G94" s="30" t="n"/>
      <c r="H94" s="30" t="n"/>
    </row>
    <row r="95">
      <c r="A95" s="27" t="n"/>
      <c r="B95" s="27" t="n"/>
      <c r="C95" s="27" t="n"/>
      <c r="D95" s="28" t="n"/>
      <c r="E95" s="29" t="n"/>
      <c r="F95" s="27" t="n"/>
      <c r="G95" s="30" t="n"/>
      <c r="H95" s="30" t="n"/>
    </row>
    <row r="96">
      <c r="A96" s="27" t="n"/>
      <c r="B96" s="27" t="n"/>
      <c r="C96" s="27" t="n"/>
      <c r="D96" s="28" t="n"/>
      <c r="E96" s="29" t="n"/>
      <c r="F96" s="27" t="n"/>
      <c r="G96" s="30" t="n"/>
      <c r="H96" s="30" t="n"/>
    </row>
    <row r="97">
      <c r="A97" s="27" t="n"/>
      <c r="B97" s="27" t="n"/>
      <c r="C97" s="27" t="n"/>
      <c r="D97" s="28" t="n"/>
      <c r="E97" s="29" t="n"/>
      <c r="F97" s="27" t="n"/>
      <c r="G97" s="30" t="n"/>
      <c r="H97" s="30" t="n"/>
    </row>
    <row r="98">
      <c r="A98" s="27" t="n"/>
      <c r="B98" s="27" t="n"/>
      <c r="C98" s="27" t="n"/>
      <c r="D98" s="28" t="n"/>
      <c r="E98" s="29" t="n"/>
      <c r="F98" s="27" t="n"/>
      <c r="G98" s="30" t="n"/>
      <c r="H98" s="30" t="n"/>
    </row>
    <row r="99">
      <c r="A99" s="27" t="n"/>
      <c r="B99" s="27" t="n"/>
      <c r="C99" s="27" t="n"/>
      <c r="D99" s="28" t="n"/>
      <c r="E99" s="29" t="n"/>
      <c r="F99" s="27" t="n"/>
      <c r="G99" s="30" t="n"/>
      <c r="H99" s="30" t="n"/>
    </row>
    <row r="100">
      <c r="A100" s="27" t="n"/>
      <c r="B100" s="27" t="n"/>
      <c r="C100" s="27" t="n"/>
      <c r="D100" s="28" t="n"/>
      <c r="E100" s="29" t="n"/>
      <c r="F100" s="27" t="n"/>
      <c r="G100" s="30" t="n"/>
      <c r="H100" s="30" t="n"/>
    </row>
    <row r="101">
      <c r="A101" s="27" t="n"/>
      <c r="B101" s="27" t="n"/>
      <c r="C101" s="27" t="n"/>
      <c r="D101" s="28" t="n"/>
      <c r="E101" s="29" t="n"/>
      <c r="F101" s="27" t="n"/>
      <c r="G101" s="30" t="n"/>
      <c r="H101" s="30" t="n"/>
    </row>
    <row r="102">
      <c r="A102" s="27" t="n"/>
      <c r="B102" s="27" t="n"/>
      <c r="C102" s="27" t="n"/>
      <c r="D102" s="28" t="n"/>
      <c r="E102" s="29" t="n"/>
      <c r="F102" s="27" t="n"/>
      <c r="G102" s="30" t="n"/>
      <c r="H102" s="30" t="n"/>
    </row>
    <row r="103">
      <c r="A103" s="27" t="n"/>
      <c r="B103" s="27" t="n"/>
      <c r="C103" s="27" t="n"/>
      <c r="D103" s="28" t="n"/>
      <c r="E103" s="29" t="n"/>
      <c r="F103" s="27" t="n"/>
      <c r="G103" s="30" t="n"/>
      <c r="H103" s="30" t="n"/>
    </row>
    <row r="104">
      <c r="A104" s="27" t="n"/>
      <c r="B104" s="27" t="n"/>
      <c r="C104" s="27" t="n"/>
      <c r="D104" s="28" t="n"/>
      <c r="E104" s="29" t="n"/>
      <c r="F104" s="27" t="n"/>
      <c r="G104" s="30" t="n"/>
      <c r="H104" s="30" t="n"/>
    </row>
    <row r="105">
      <c r="A105" s="27" t="n"/>
      <c r="B105" s="27" t="n"/>
      <c r="C105" s="27" t="n"/>
      <c r="D105" s="28" t="n"/>
      <c r="E105" s="29" t="n"/>
      <c r="F105" s="27" t="n"/>
      <c r="G105" s="30" t="n"/>
      <c r="H105" s="30" t="n"/>
    </row>
    <row r="106">
      <c r="A106" s="27" t="n"/>
      <c r="B106" s="27" t="n"/>
      <c r="C106" s="27" t="n"/>
      <c r="D106" s="28" t="n"/>
      <c r="E106" s="29" t="n"/>
      <c r="F106" s="27" t="n"/>
      <c r="G106" s="30" t="n"/>
      <c r="H106" s="30" t="n"/>
    </row>
    <row r="107">
      <c r="A107" s="27" t="n"/>
      <c r="B107" s="27" t="n"/>
      <c r="C107" s="27" t="n"/>
      <c r="D107" s="28" t="n"/>
      <c r="E107" s="29" t="n"/>
      <c r="F107" s="27" t="n"/>
      <c r="G107" s="30" t="n"/>
      <c r="H107" s="30" t="n"/>
    </row>
    <row r="108">
      <c r="A108" s="27" t="n"/>
      <c r="B108" s="27" t="n"/>
      <c r="C108" s="27" t="n"/>
      <c r="D108" s="28" t="n"/>
      <c r="E108" s="29" t="n"/>
      <c r="F108" s="27" t="n"/>
      <c r="G108" s="30" t="n"/>
      <c r="H108" s="30" t="n"/>
    </row>
    <row r="109">
      <c r="A109" s="27" t="n"/>
      <c r="B109" s="27" t="n"/>
      <c r="C109" s="27" t="n"/>
      <c r="D109" s="28" t="n"/>
      <c r="E109" s="29" t="n"/>
      <c r="F109" s="27" t="n"/>
      <c r="G109" s="30" t="n"/>
      <c r="H109" s="30" t="n"/>
    </row>
    <row r="110">
      <c r="A110" s="27" t="n"/>
      <c r="B110" s="27" t="n"/>
      <c r="C110" s="27" t="n"/>
      <c r="D110" s="28" t="n"/>
      <c r="E110" s="29" t="n"/>
      <c r="F110" s="27" t="n"/>
      <c r="G110" s="30" t="n"/>
      <c r="H110" s="30" t="n"/>
    </row>
    <row r="111">
      <c r="A111" s="27" t="n"/>
      <c r="B111" s="27" t="n"/>
      <c r="C111" s="27" t="n"/>
      <c r="D111" s="28" t="n"/>
      <c r="E111" s="29" t="n"/>
      <c r="F111" s="27" t="n"/>
      <c r="G111" s="30" t="n"/>
      <c r="H111" s="30" t="n"/>
    </row>
  </sheetData>
  <mergeCells count="2">
    <mergeCell ref="A2:K2"/>
    <mergeCell ref="A1:K1"/>
  </mergeCells>
  <conditionalFormatting sqref="A5:K352">
    <cfRule type="expression" priority="1" dxfId="0">
      <formula>$J5="NPA"</formula>
    </cfRule>
    <cfRule type="expression" priority="2" dxfId="1">
      <formula>LEFT($J5,3)="SMA"</formula>
    </cfRule>
  </conditionalFormatting>
  <dataValidations count="6">
    <dataValidation sqref="B5:B352" showDropDown="0" showInputMessage="0" showErrorMessage="1" allowBlank="1" errorTitle="Pick from the list" error="Please pick a value from the drop-down list." type="list">
      <formula1>=Lists!$A$5:$A$20</formula1>
    </dataValidation>
    <dataValidation sqref="C5:C352" showDropDown="0" showInputMessage="0" showErrorMessage="1" allowBlank="1" errorTitle="Pick from the list" error="Please pick a value from the drop-down list." type="list">
      <formula1>=Lists!$B$5:$B$19</formula1>
    </dataValidation>
    <dataValidation sqref="D5:D352" showDropDown="0" showInputMessage="0" showErrorMessage="1" allowBlank="1" errorTitle="Date needed" error="Type a date like 15-09-2026." type="date" operator="greaterThan">
      <formula1>36526</formula1>
    </dataValidation>
    <dataValidation sqref="E5:E352" showDropDown="0" showInputMessage="0" showErrorMessage="1" allowBlank="1" errorTitle="Number needed" error="Type a number that is 0 or more." type="decimal" operator="greaterThanOrEqual">
      <formula1>0</formula1>
    </dataValidation>
    <dataValidation sqref="G5:G352" showDropDown="0" showInputMessage="0" showErrorMessage="1" allowBlank="1" errorTitle="Number needed" error="Type a number that is 0 or more." type="decimal" operator="greaterThanOrEqual">
      <formula1>0</formula1>
    </dataValidation>
    <dataValidation sqref="H5:H35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2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1" t="inlineStr">
        <is>
          <t>Branch summary</t>
        </is>
      </c>
    </row>
    <row r="5" ht="30" customHeight="1">
      <c r="A5" s="19" t="inlineStr">
        <is>
          <t>Branch</t>
        </is>
      </c>
      <c r="B5" s="19" t="inlineStr">
        <is>
          <t>Loans</t>
        </is>
      </c>
      <c r="C5" s="19" t="inlineStr">
        <is>
          <t>Loan Book</t>
        </is>
      </c>
      <c r="D5" s="19" t="inlineStr">
        <is>
          <t>Monthly EMI</t>
        </is>
      </c>
      <c r="E5" s="19" t="inlineStr">
        <is>
          <t>NPA Amount</t>
        </is>
      </c>
      <c r="F5" s="19" t="inlineStr">
        <is>
          <t>NPA %</t>
        </is>
      </c>
    </row>
    <row r="6">
      <c r="A6" s="32">
        <f>Lists!$A$5</f>
        <v/>
      </c>
      <c r="B6" s="33">
        <f>COUNTIFS(LoanBook[Branch],$A6)</f>
        <v/>
      </c>
      <c r="C6" s="25">
        <f>SUMIFS(LoanBook[Loan Amount],LoanBook[Branch],$A6)</f>
        <v/>
      </c>
      <c r="D6" s="25">
        <f>SUMIFS(LoanBook[EMI],LoanBook[Branch],$A6)</f>
        <v/>
      </c>
      <c r="E6" s="25">
        <f>SUMIFS(LoanBook[NPA Amount],LoanBook[Branch],$A6)</f>
        <v/>
      </c>
      <c r="F6" s="34">
        <f>IFERROR(E6/C6,0)</f>
        <v/>
      </c>
    </row>
    <row r="7">
      <c r="A7" s="32">
        <f>Lists!$A$6</f>
        <v/>
      </c>
      <c r="B7" s="33">
        <f>COUNTIFS(LoanBook[Branch],$A7)</f>
        <v/>
      </c>
      <c r="C7" s="25">
        <f>SUMIFS(LoanBook[Loan Amount],LoanBook[Branch],$A7)</f>
        <v/>
      </c>
      <c r="D7" s="25">
        <f>SUMIFS(LoanBook[EMI],LoanBook[Branch],$A7)</f>
        <v/>
      </c>
      <c r="E7" s="25">
        <f>SUMIFS(LoanBook[NPA Amount],LoanBook[Branch],$A7)</f>
        <v/>
      </c>
      <c r="F7" s="34">
        <f>IFERROR(E7/C7,0)</f>
        <v/>
      </c>
    </row>
    <row r="8">
      <c r="A8" s="32">
        <f>Lists!$A$7</f>
        <v/>
      </c>
      <c r="B8" s="33">
        <f>COUNTIFS(LoanBook[Branch],$A8)</f>
        <v/>
      </c>
      <c r="C8" s="25">
        <f>SUMIFS(LoanBook[Loan Amount],LoanBook[Branch],$A8)</f>
        <v/>
      </c>
      <c r="D8" s="25">
        <f>SUMIFS(LoanBook[EMI],LoanBook[Branch],$A8)</f>
        <v/>
      </c>
      <c r="E8" s="25">
        <f>SUMIFS(LoanBook[NPA Amount],LoanBook[Branch],$A8)</f>
        <v/>
      </c>
      <c r="F8" s="34">
        <f>IFERROR(E8/C8,0)</f>
        <v/>
      </c>
    </row>
    <row r="9">
      <c r="A9" s="32">
        <f>Lists!$A$8</f>
        <v/>
      </c>
      <c r="B9" s="33">
        <f>COUNTIFS(LoanBook[Branch],$A9)</f>
        <v/>
      </c>
      <c r="C9" s="25">
        <f>SUMIFS(LoanBook[Loan Amount],LoanBook[Branch],$A9)</f>
        <v/>
      </c>
      <c r="D9" s="25">
        <f>SUMIFS(LoanBook[EMI],LoanBook[Branch],$A9)</f>
        <v/>
      </c>
      <c r="E9" s="25">
        <f>SUMIFS(LoanBook[NPA Amount],LoanBook[Branch],$A9)</f>
        <v/>
      </c>
      <c r="F9" s="34">
        <f>IFERROR(E9/C9,0)</f>
        <v/>
      </c>
    </row>
    <row r="10">
      <c r="A10" s="32">
        <f>Lists!$A$9</f>
        <v/>
      </c>
      <c r="B10" s="33">
        <f>COUNTIFS(LoanBook[Branch],$A10)</f>
        <v/>
      </c>
      <c r="C10" s="25">
        <f>SUMIFS(LoanBook[Loan Amount],LoanBook[Branch],$A10)</f>
        <v/>
      </c>
      <c r="D10" s="25">
        <f>SUMIFS(LoanBook[EMI],LoanBook[Branch],$A10)</f>
        <v/>
      </c>
      <c r="E10" s="25">
        <f>SUMIFS(LoanBook[NPA Amount],LoanBook[Branch],$A10)</f>
        <v/>
      </c>
      <c r="F10" s="34">
        <f>IFERROR(E10/C10,0)</f>
        <v/>
      </c>
    </row>
    <row r="11">
      <c r="A11" s="32">
        <f>Lists!$A$10</f>
        <v/>
      </c>
      <c r="B11" s="33">
        <f>COUNTIFS(LoanBook[Branch],$A11)</f>
        <v/>
      </c>
      <c r="C11" s="25">
        <f>SUMIFS(LoanBook[Loan Amount],LoanBook[Branch],$A11)</f>
        <v/>
      </c>
      <c r="D11" s="25">
        <f>SUMIFS(LoanBook[EMI],LoanBook[Branch],$A11)</f>
        <v/>
      </c>
      <c r="E11" s="25">
        <f>SUMIFS(LoanBook[NPA Amount],LoanBook[Branch],$A11)</f>
        <v/>
      </c>
      <c r="F11" s="34">
        <f>IFERROR(E11/C11,0)</f>
        <v/>
      </c>
    </row>
    <row r="12">
      <c r="A12" s="35" t="inlineStr">
        <is>
          <t>Total</t>
        </is>
      </c>
      <c r="B12" s="36">
        <f>COUNTA(LoanBook[Loan ID])</f>
        <v/>
      </c>
      <c r="C12" s="37">
        <f>SUM(LoanBook[Loan Amount])</f>
        <v/>
      </c>
      <c r="D12" s="37">
        <f>SUM(LoanBook[EMI])</f>
        <v/>
      </c>
      <c r="E12" s="37">
        <f>SUM(LoanBook[NPA Amount])</f>
        <v/>
      </c>
      <c r="F12" s="38">
        <f>IFERROR(E12/C12,0)</f>
        <v/>
      </c>
    </row>
    <row r="15">
      <c r="A15" s="31" t="inlineStr">
        <is>
          <t>Product summary</t>
        </is>
      </c>
    </row>
    <row r="16" ht="30" customHeight="1">
      <c r="A16" s="19" t="inlineStr">
        <is>
          <t>Product</t>
        </is>
      </c>
      <c r="B16" s="19" t="inlineStr">
        <is>
          <t>Loans</t>
        </is>
      </c>
      <c r="C16" s="19" t="inlineStr">
        <is>
          <t>Loan Book</t>
        </is>
      </c>
      <c r="D16" s="19" t="inlineStr">
        <is>
          <t>Avg Rate</t>
        </is>
      </c>
    </row>
    <row r="17">
      <c r="A17" s="32">
        <f>Lists!$B$5</f>
        <v/>
      </c>
      <c r="B17" s="33">
        <f>COUNTIFS(LoanBook[Product],$A17)</f>
        <v/>
      </c>
      <c r="C17" s="25">
        <f>SUMIFS(LoanBook[Loan Amount],LoanBook[Product],$A17)</f>
        <v/>
      </c>
      <c r="D17" s="39">
        <f>IFERROR(AVERAGEIFS(LoanBook[Interest Rate],LoanBook[Product],$A17),0)</f>
        <v/>
      </c>
    </row>
    <row r="18">
      <c r="A18" s="32">
        <f>Lists!$B$6</f>
        <v/>
      </c>
      <c r="B18" s="33">
        <f>COUNTIFS(LoanBook[Product],$A18)</f>
        <v/>
      </c>
      <c r="C18" s="25">
        <f>SUMIFS(LoanBook[Loan Amount],LoanBook[Product],$A18)</f>
        <v/>
      </c>
      <c r="D18" s="39">
        <f>IFERROR(AVERAGEIFS(LoanBook[Interest Rate],LoanBook[Product],$A18),0)</f>
        <v/>
      </c>
    </row>
    <row r="19">
      <c r="A19" s="32">
        <f>Lists!$B$7</f>
        <v/>
      </c>
      <c r="B19" s="33">
        <f>COUNTIFS(LoanBook[Product],$A19)</f>
        <v/>
      </c>
      <c r="C19" s="25">
        <f>SUMIFS(LoanBook[Loan Amount],LoanBook[Product],$A19)</f>
        <v/>
      </c>
      <c r="D19" s="39">
        <f>IFERROR(AVERAGEIFS(LoanBook[Interest Rate],LoanBook[Product],$A19),0)</f>
        <v/>
      </c>
    </row>
    <row r="20">
      <c r="A20" s="32">
        <f>Lists!$B$8</f>
        <v/>
      </c>
      <c r="B20" s="33">
        <f>COUNTIFS(LoanBook[Product],$A20)</f>
        <v/>
      </c>
      <c r="C20" s="25">
        <f>SUMIFS(LoanBook[Loan Amount],LoanBook[Product],$A20)</f>
        <v/>
      </c>
      <c r="D20" s="39">
        <f>IFERROR(AVERAGEIFS(LoanBook[Interest Rate],LoanBook[Product],$A20),0)</f>
        <v/>
      </c>
    </row>
    <row r="21">
      <c r="A21" s="32">
        <f>Lists!$B$9</f>
        <v/>
      </c>
      <c r="B21" s="33">
        <f>COUNTIFS(LoanBook[Product],$A21)</f>
        <v/>
      </c>
      <c r="C21" s="25">
        <f>SUMIFS(LoanBook[Loan Amount],LoanBook[Product],$A21)</f>
        <v/>
      </c>
      <c r="D21" s="39">
        <f>IFERROR(AVERAGEIFS(LoanBook[Interest Rate],LoanBook[Product],$A21),0)</f>
        <v/>
      </c>
    </row>
    <row r="22">
      <c r="A22" s="35" t="inlineStr">
        <is>
          <t>Total</t>
        </is>
      </c>
      <c r="B22" s="36">
        <f>COUNTA(LoanBook[Loan ID])</f>
        <v/>
      </c>
      <c r="C22" s="37">
        <f>SUM(LoanBook[Loan Amount])</f>
        <v/>
      </c>
      <c r="D22" s="40">
        <f>IFERROR(AVERAGE(LoanBook[Interest Rate]),0)</f>
        <v/>
      </c>
    </row>
    <row r="25">
      <c r="A25" s="31" t="inlineStr">
        <is>
          <t>Days-past-due buckets</t>
        </is>
      </c>
    </row>
    <row r="26" ht="30" customHeight="1">
      <c r="A26" s="19" t="inlineStr">
        <is>
          <t>Bucket</t>
        </is>
      </c>
      <c r="B26" s="19" t="inlineStr">
        <is>
          <t>Loans</t>
        </is>
      </c>
      <c r="C26" s="19" t="inlineStr">
        <is>
          <t>Amount</t>
        </is>
      </c>
    </row>
    <row r="27">
      <c r="A27" s="32">
        <f>Lists!$C$5</f>
        <v/>
      </c>
      <c r="B27" s="33">
        <f>COUNTIFS(LoanBook[Bucket],$A27)</f>
        <v/>
      </c>
      <c r="C27" s="25">
        <f>SUMIFS(LoanBook[Loan Amount],LoanBook[Bucket],$A27)</f>
        <v/>
      </c>
    </row>
    <row r="28">
      <c r="A28" s="32">
        <f>Lists!$C$6</f>
        <v/>
      </c>
      <c r="B28" s="33">
        <f>COUNTIFS(LoanBook[Bucket],$A28)</f>
        <v/>
      </c>
      <c r="C28" s="25">
        <f>SUMIFS(LoanBook[Loan Amount],LoanBook[Bucket],$A28)</f>
        <v/>
      </c>
    </row>
    <row r="29">
      <c r="A29" s="32">
        <f>Lists!$C$7</f>
        <v/>
      </c>
      <c r="B29" s="33">
        <f>COUNTIFS(LoanBook[Bucket],$A29)</f>
        <v/>
      </c>
      <c r="C29" s="25">
        <f>SUMIFS(LoanBook[Loan Amount],LoanBook[Bucket],$A29)</f>
        <v/>
      </c>
    </row>
    <row r="30">
      <c r="A30" s="32">
        <f>Lists!$C$8</f>
        <v/>
      </c>
      <c r="B30" s="33">
        <f>COUNTIFS(LoanBook[Bucket],$A30)</f>
        <v/>
      </c>
      <c r="C30" s="25">
        <f>SUMIFS(LoanBook[Loan Amount],LoanBook[Bucket],$A30)</f>
        <v/>
      </c>
    </row>
    <row r="31">
      <c r="A31" s="32">
        <f>Lists!$C$9</f>
        <v/>
      </c>
      <c r="B31" s="33">
        <f>COUNTIFS(LoanBook[Bucket],$A31)</f>
        <v/>
      </c>
      <c r="C31" s="25">
        <f>SUMIFS(LoanBook[Loan Amount],LoanBook[Bucket],$A31)</f>
        <v/>
      </c>
    </row>
    <row r="32">
      <c r="A32" s="35" t="inlineStr">
        <is>
          <t>Total</t>
        </is>
      </c>
      <c r="B32" s="36">
        <f>COUNTA(LoanBook[Loan ID])</f>
        <v/>
      </c>
      <c r="C32" s="37">
        <f>SUM(LoanBook[Loan Amount])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5:C25"/>
    <mergeCell ref="A2:I2"/>
    <mergeCell ref="A1:I1"/>
    <mergeCell ref="A15:D15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K378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32" customHeight="1">
      <c r="B1" s="17" t="inlineStr">
        <is>
          <t>Loan EMI calculator with full schedule</t>
        </is>
      </c>
    </row>
    <row r="2" ht="30" customHeight="1">
      <c r="B2" s="18" t="inlineStr">
        <is>
          <t>Change the yellow inputs. Rates are illustrative; your bank's terms decide the real EMI. All numbers in this workbook are fictional teaching data, not real company figures.</t>
        </is>
      </c>
    </row>
    <row r="6">
      <c r="B6" s="41" t="inlineStr">
        <is>
          <t>Inputs (yellow)</t>
        </is>
      </c>
    </row>
    <row r="7">
      <c r="B7" s="42" t="inlineStr">
        <is>
          <t>Loan amount</t>
        </is>
      </c>
      <c r="C7" s="22" t="n">
        <v>2500000</v>
      </c>
    </row>
    <row r="8">
      <c r="B8" s="42" t="inlineStr">
        <is>
          <t>Interest rate (per year)</t>
        </is>
      </c>
      <c r="C8" s="23" t="n">
        <v>0.08500000000000001</v>
      </c>
    </row>
    <row r="9">
      <c r="B9" s="42" t="inlineStr">
        <is>
          <t>Tenure (years)</t>
        </is>
      </c>
      <c r="C9" s="24" t="n">
        <v>20</v>
      </c>
    </row>
    <row r="10">
      <c r="B10" s="41" t="inlineStr">
        <is>
          <t>Results</t>
        </is>
      </c>
    </row>
    <row r="11">
      <c r="B11" s="42" t="inlineStr">
        <is>
          <t>Number of EMIs</t>
        </is>
      </c>
      <c r="C11" s="33">
        <f>C9*12</f>
        <v/>
      </c>
    </row>
    <row r="12">
      <c r="B12" s="43" t="inlineStr">
        <is>
          <t>Monthly EMI</t>
        </is>
      </c>
      <c r="C12" s="44">
        <f>PMT(C8/12,C11,-C7)</f>
        <v/>
      </c>
    </row>
    <row r="13">
      <c r="B13" s="42" t="inlineStr">
        <is>
          <t>Total amount paid</t>
        </is>
      </c>
      <c r="C13" s="25">
        <f>C12*C11</f>
        <v/>
      </c>
    </row>
    <row r="14">
      <c r="B14" s="42" t="inlineStr">
        <is>
          <t>Total interest</t>
        </is>
      </c>
      <c r="C14" s="25">
        <f>C13-C7</f>
        <v/>
      </c>
    </row>
    <row r="17">
      <c r="F17" s="45" t="inlineStr">
        <is>
          <t>Repayment schedule (rows after the last EMI stay blank)</t>
        </is>
      </c>
    </row>
    <row r="18">
      <c r="F18" s="19" t="inlineStr">
        <is>
          <t>Month</t>
        </is>
      </c>
      <c r="G18" s="19" t="inlineStr">
        <is>
          <t>Opening Balance</t>
        </is>
      </c>
      <c r="H18" s="19" t="inlineStr">
        <is>
          <t>EMI</t>
        </is>
      </c>
      <c r="I18" s="19" t="inlineStr">
        <is>
          <t>Interest</t>
        </is>
      </c>
      <c r="J18" s="19" t="inlineStr">
        <is>
          <t>Principal</t>
        </is>
      </c>
      <c r="K18" s="19" t="inlineStr">
        <is>
          <t>Closing Balance</t>
        </is>
      </c>
    </row>
    <row r="19">
      <c r="F19" s="33">
        <f>IF(ROW()-18&gt;$C$11,"",ROW()-18)</f>
        <v/>
      </c>
      <c r="G19" s="46">
        <f>IF(F19="","",$C$7)</f>
        <v/>
      </c>
      <c r="H19" s="46">
        <f>IF(F19="","",$C$12)</f>
        <v/>
      </c>
      <c r="I19" s="46">
        <f>IF(F19="","",G19*$C$8/12)</f>
        <v/>
      </c>
      <c r="J19" s="46">
        <f>IF(F19="","",H19-I19)</f>
        <v/>
      </c>
      <c r="K19" s="46">
        <f>IF(F19="","",G19-J19)</f>
        <v/>
      </c>
    </row>
    <row r="20">
      <c r="F20" s="33">
        <f>IF(ROW()-18&gt;$C$11,"",ROW()-18)</f>
        <v/>
      </c>
      <c r="G20" s="46">
        <f>IF(F20="","",K19)</f>
        <v/>
      </c>
      <c r="H20" s="46">
        <f>IF(F20="","",$C$12)</f>
        <v/>
      </c>
      <c r="I20" s="46">
        <f>IF(F20="","",G20*$C$8/12)</f>
        <v/>
      </c>
      <c r="J20" s="46">
        <f>IF(F20="","",H20-I20)</f>
        <v/>
      </c>
      <c r="K20" s="46">
        <f>IF(F20="","",G20-J20)</f>
        <v/>
      </c>
    </row>
    <row r="21">
      <c r="F21" s="33">
        <f>IF(ROW()-18&gt;$C$11,"",ROW()-18)</f>
        <v/>
      </c>
      <c r="G21" s="46">
        <f>IF(F21="","",K20)</f>
        <v/>
      </c>
      <c r="H21" s="46">
        <f>IF(F21="","",$C$12)</f>
        <v/>
      </c>
      <c r="I21" s="46">
        <f>IF(F21="","",G21*$C$8/12)</f>
        <v/>
      </c>
      <c r="J21" s="46">
        <f>IF(F21="","",H21-I21)</f>
        <v/>
      </c>
      <c r="K21" s="46">
        <f>IF(F21="","",G21-J21)</f>
        <v/>
      </c>
    </row>
    <row r="22">
      <c r="F22" s="33">
        <f>IF(ROW()-18&gt;$C$11,"",ROW()-18)</f>
        <v/>
      </c>
      <c r="G22" s="46">
        <f>IF(F22="","",K21)</f>
        <v/>
      </c>
      <c r="H22" s="46">
        <f>IF(F22="","",$C$12)</f>
        <v/>
      </c>
      <c r="I22" s="46">
        <f>IF(F22="","",G22*$C$8/12)</f>
        <v/>
      </c>
      <c r="J22" s="46">
        <f>IF(F22="","",H22-I22)</f>
        <v/>
      </c>
      <c r="K22" s="46">
        <f>IF(F22="","",G22-J22)</f>
        <v/>
      </c>
    </row>
    <row r="23">
      <c r="F23" s="33">
        <f>IF(ROW()-18&gt;$C$11,"",ROW()-18)</f>
        <v/>
      </c>
      <c r="G23" s="46">
        <f>IF(F23="","",K22)</f>
        <v/>
      </c>
      <c r="H23" s="46">
        <f>IF(F23="","",$C$12)</f>
        <v/>
      </c>
      <c r="I23" s="46">
        <f>IF(F23="","",G23*$C$8/12)</f>
        <v/>
      </c>
      <c r="J23" s="46">
        <f>IF(F23="","",H23-I23)</f>
        <v/>
      </c>
      <c r="K23" s="46">
        <f>IF(F23="","",G23-J23)</f>
        <v/>
      </c>
    </row>
    <row r="24">
      <c r="F24" s="33">
        <f>IF(ROW()-18&gt;$C$11,"",ROW()-18)</f>
        <v/>
      </c>
      <c r="G24" s="46">
        <f>IF(F24="","",K23)</f>
        <v/>
      </c>
      <c r="H24" s="46">
        <f>IF(F24="","",$C$12)</f>
        <v/>
      </c>
      <c r="I24" s="46">
        <f>IF(F24="","",G24*$C$8/12)</f>
        <v/>
      </c>
      <c r="J24" s="46">
        <f>IF(F24="","",H24-I24)</f>
        <v/>
      </c>
      <c r="K24" s="46">
        <f>IF(F24="","",G24-J24)</f>
        <v/>
      </c>
    </row>
    <row r="25">
      <c r="F25" s="33">
        <f>IF(ROW()-18&gt;$C$11,"",ROW()-18)</f>
        <v/>
      </c>
      <c r="G25" s="46">
        <f>IF(F25="","",K24)</f>
        <v/>
      </c>
      <c r="H25" s="46">
        <f>IF(F25="","",$C$12)</f>
        <v/>
      </c>
      <c r="I25" s="46">
        <f>IF(F25="","",G25*$C$8/12)</f>
        <v/>
      </c>
      <c r="J25" s="46">
        <f>IF(F25="","",H25-I25)</f>
        <v/>
      </c>
      <c r="K25" s="46">
        <f>IF(F25="","",G25-J25)</f>
        <v/>
      </c>
    </row>
    <row r="26">
      <c r="F26" s="33">
        <f>IF(ROW()-18&gt;$C$11,"",ROW()-18)</f>
        <v/>
      </c>
      <c r="G26" s="46">
        <f>IF(F26="","",K25)</f>
        <v/>
      </c>
      <c r="H26" s="46">
        <f>IF(F26="","",$C$12)</f>
        <v/>
      </c>
      <c r="I26" s="46">
        <f>IF(F26="","",G26*$C$8/12)</f>
        <v/>
      </c>
      <c r="J26" s="46">
        <f>IF(F26="","",H26-I26)</f>
        <v/>
      </c>
      <c r="K26" s="46">
        <f>IF(F26="","",G26-J26)</f>
        <v/>
      </c>
    </row>
    <row r="27">
      <c r="F27" s="33">
        <f>IF(ROW()-18&gt;$C$11,"",ROW()-18)</f>
        <v/>
      </c>
      <c r="G27" s="46">
        <f>IF(F27="","",K26)</f>
        <v/>
      </c>
      <c r="H27" s="46">
        <f>IF(F27="","",$C$12)</f>
        <v/>
      </c>
      <c r="I27" s="46">
        <f>IF(F27="","",G27*$C$8/12)</f>
        <v/>
      </c>
      <c r="J27" s="46">
        <f>IF(F27="","",H27-I27)</f>
        <v/>
      </c>
      <c r="K27" s="46">
        <f>IF(F27="","",G27-J27)</f>
        <v/>
      </c>
    </row>
    <row r="28">
      <c r="F28" s="33">
        <f>IF(ROW()-18&gt;$C$11,"",ROW()-18)</f>
        <v/>
      </c>
      <c r="G28" s="46">
        <f>IF(F28="","",K27)</f>
        <v/>
      </c>
      <c r="H28" s="46">
        <f>IF(F28="","",$C$12)</f>
        <v/>
      </c>
      <c r="I28" s="46">
        <f>IF(F28="","",G28*$C$8/12)</f>
        <v/>
      </c>
      <c r="J28" s="46">
        <f>IF(F28="","",H28-I28)</f>
        <v/>
      </c>
      <c r="K28" s="46">
        <f>IF(F28="","",G28-J28)</f>
        <v/>
      </c>
    </row>
    <row r="29">
      <c r="F29" s="33">
        <f>IF(ROW()-18&gt;$C$11,"",ROW()-18)</f>
        <v/>
      </c>
      <c r="G29" s="46">
        <f>IF(F29="","",K28)</f>
        <v/>
      </c>
      <c r="H29" s="46">
        <f>IF(F29="","",$C$12)</f>
        <v/>
      </c>
      <c r="I29" s="46">
        <f>IF(F29="","",G29*$C$8/12)</f>
        <v/>
      </c>
      <c r="J29" s="46">
        <f>IF(F29="","",H29-I29)</f>
        <v/>
      </c>
      <c r="K29" s="46">
        <f>IF(F29="","",G29-J29)</f>
        <v/>
      </c>
    </row>
    <row r="30">
      <c r="F30" s="33">
        <f>IF(ROW()-18&gt;$C$11,"",ROW()-18)</f>
        <v/>
      </c>
      <c r="G30" s="46">
        <f>IF(F30="","",K29)</f>
        <v/>
      </c>
      <c r="H30" s="46">
        <f>IF(F30="","",$C$12)</f>
        <v/>
      </c>
      <c r="I30" s="46">
        <f>IF(F30="","",G30*$C$8/12)</f>
        <v/>
      </c>
      <c r="J30" s="46">
        <f>IF(F30="","",H30-I30)</f>
        <v/>
      </c>
      <c r="K30" s="46">
        <f>IF(F30="","",G30-J30)</f>
        <v/>
      </c>
    </row>
    <row r="31">
      <c r="F31" s="33">
        <f>IF(ROW()-18&gt;$C$11,"",ROW()-18)</f>
        <v/>
      </c>
      <c r="G31" s="46">
        <f>IF(F31="","",K30)</f>
        <v/>
      </c>
      <c r="H31" s="46">
        <f>IF(F31="","",$C$12)</f>
        <v/>
      </c>
      <c r="I31" s="46">
        <f>IF(F31="","",G31*$C$8/12)</f>
        <v/>
      </c>
      <c r="J31" s="46">
        <f>IF(F31="","",H31-I31)</f>
        <v/>
      </c>
      <c r="K31" s="46">
        <f>IF(F31="","",G31-J31)</f>
        <v/>
      </c>
    </row>
    <row r="32">
      <c r="F32" s="33">
        <f>IF(ROW()-18&gt;$C$11,"",ROW()-18)</f>
        <v/>
      </c>
      <c r="G32" s="46">
        <f>IF(F32="","",K31)</f>
        <v/>
      </c>
      <c r="H32" s="46">
        <f>IF(F32="","",$C$12)</f>
        <v/>
      </c>
      <c r="I32" s="46">
        <f>IF(F32="","",G32*$C$8/12)</f>
        <v/>
      </c>
      <c r="J32" s="46">
        <f>IF(F32="","",H32-I32)</f>
        <v/>
      </c>
      <c r="K32" s="46">
        <f>IF(F32="","",G32-J32)</f>
        <v/>
      </c>
    </row>
    <row r="33">
      <c r="F33" s="33">
        <f>IF(ROW()-18&gt;$C$11,"",ROW()-18)</f>
        <v/>
      </c>
      <c r="G33" s="46">
        <f>IF(F33="","",K32)</f>
        <v/>
      </c>
      <c r="H33" s="46">
        <f>IF(F33="","",$C$12)</f>
        <v/>
      </c>
      <c r="I33" s="46">
        <f>IF(F33="","",G33*$C$8/12)</f>
        <v/>
      </c>
      <c r="J33" s="46">
        <f>IF(F33="","",H33-I33)</f>
        <v/>
      </c>
      <c r="K33" s="46">
        <f>IF(F33="","",G33-J33)</f>
        <v/>
      </c>
    </row>
    <row r="34">
      <c r="F34" s="33">
        <f>IF(ROW()-18&gt;$C$11,"",ROW()-18)</f>
        <v/>
      </c>
      <c r="G34" s="46">
        <f>IF(F34="","",K33)</f>
        <v/>
      </c>
      <c r="H34" s="46">
        <f>IF(F34="","",$C$12)</f>
        <v/>
      </c>
      <c r="I34" s="46">
        <f>IF(F34="","",G34*$C$8/12)</f>
        <v/>
      </c>
      <c r="J34" s="46">
        <f>IF(F34="","",H34-I34)</f>
        <v/>
      </c>
      <c r="K34" s="46">
        <f>IF(F34="","",G34-J34)</f>
        <v/>
      </c>
    </row>
    <row r="35">
      <c r="F35" s="33">
        <f>IF(ROW()-18&gt;$C$11,"",ROW()-18)</f>
        <v/>
      </c>
      <c r="G35" s="46">
        <f>IF(F35="","",K34)</f>
        <v/>
      </c>
      <c r="H35" s="46">
        <f>IF(F35="","",$C$12)</f>
        <v/>
      </c>
      <c r="I35" s="46">
        <f>IF(F35="","",G35*$C$8/12)</f>
        <v/>
      </c>
      <c r="J35" s="46">
        <f>IF(F35="","",H35-I35)</f>
        <v/>
      </c>
      <c r="K35" s="46">
        <f>IF(F35="","",G35-J35)</f>
        <v/>
      </c>
    </row>
    <row r="36">
      <c r="F36" s="33">
        <f>IF(ROW()-18&gt;$C$11,"",ROW()-18)</f>
        <v/>
      </c>
      <c r="G36" s="46">
        <f>IF(F36="","",K35)</f>
        <v/>
      </c>
      <c r="H36" s="46">
        <f>IF(F36="","",$C$12)</f>
        <v/>
      </c>
      <c r="I36" s="46">
        <f>IF(F36="","",G36*$C$8/12)</f>
        <v/>
      </c>
      <c r="J36" s="46">
        <f>IF(F36="","",H36-I36)</f>
        <v/>
      </c>
      <c r="K36" s="46">
        <f>IF(F36="","",G36-J36)</f>
        <v/>
      </c>
    </row>
    <row r="37">
      <c r="F37" s="33">
        <f>IF(ROW()-18&gt;$C$11,"",ROW()-18)</f>
        <v/>
      </c>
      <c r="G37" s="46">
        <f>IF(F37="","",K36)</f>
        <v/>
      </c>
      <c r="H37" s="46">
        <f>IF(F37="","",$C$12)</f>
        <v/>
      </c>
      <c r="I37" s="46">
        <f>IF(F37="","",G37*$C$8/12)</f>
        <v/>
      </c>
      <c r="J37" s="46">
        <f>IF(F37="","",H37-I37)</f>
        <v/>
      </c>
      <c r="K37" s="46">
        <f>IF(F37="","",G37-J37)</f>
        <v/>
      </c>
    </row>
    <row r="38">
      <c r="F38" s="33">
        <f>IF(ROW()-18&gt;$C$11,"",ROW()-18)</f>
        <v/>
      </c>
      <c r="G38" s="46">
        <f>IF(F38="","",K37)</f>
        <v/>
      </c>
      <c r="H38" s="46">
        <f>IF(F38="","",$C$12)</f>
        <v/>
      </c>
      <c r="I38" s="46">
        <f>IF(F38="","",G38*$C$8/12)</f>
        <v/>
      </c>
      <c r="J38" s="46">
        <f>IF(F38="","",H38-I38)</f>
        <v/>
      </c>
      <c r="K38" s="46">
        <f>IF(F38="","",G38-J38)</f>
        <v/>
      </c>
    </row>
    <row r="39">
      <c r="F39" s="33">
        <f>IF(ROW()-18&gt;$C$11,"",ROW()-18)</f>
        <v/>
      </c>
      <c r="G39" s="46">
        <f>IF(F39="","",K38)</f>
        <v/>
      </c>
      <c r="H39" s="46">
        <f>IF(F39="","",$C$12)</f>
        <v/>
      </c>
      <c r="I39" s="46">
        <f>IF(F39="","",G39*$C$8/12)</f>
        <v/>
      </c>
      <c r="J39" s="46">
        <f>IF(F39="","",H39-I39)</f>
        <v/>
      </c>
      <c r="K39" s="46">
        <f>IF(F39="","",G39-J39)</f>
        <v/>
      </c>
    </row>
    <row r="40">
      <c r="F40" s="33">
        <f>IF(ROW()-18&gt;$C$11,"",ROW()-18)</f>
        <v/>
      </c>
      <c r="G40" s="46">
        <f>IF(F40="","",K39)</f>
        <v/>
      </c>
      <c r="H40" s="46">
        <f>IF(F40="","",$C$12)</f>
        <v/>
      </c>
      <c r="I40" s="46">
        <f>IF(F40="","",G40*$C$8/12)</f>
        <v/>
      </c>
      <c r="J40" s="46">
        <f>IF(F40="","",H40-I40)</f>
        <v/>
      </c>
      <c r="K40" s="46">
        <f>IF(F40="","",G40-J40)</f>
        <v/>
      </c>
    </row>
    <row r="41">
      <c r="F41" s="33">
        <f>IF(ROW()-18&gt;$C$11,"",ROW()-18)</f>
        <v/>
      </c>
      <c r="G41" s="46">
        <f>IF(F41="","",K40)</f>
        <v/>
      </c>
      <c r="H41" s="46">
        <f>IF(F41="","",$C$12)</f>
        <v/>
      </c>
      <c r="I41" s="46">
        <f>IF(F41="","",G41*$C$8/12)</f>
        <v/>
      </c>
      <c r="J41" s="46">
        <f>IF(F41="","",H41-I41)</f>
        <v/>
      </c>
      <c r="K41" s="46">
        <f>IF(F41="","",G41-J41)</f>
        <v/>
      </c>
    </row>
    <row r="42">
      <c r="F42" s="33">
        <f>IF(ROW()-18&gt;$C$11,"",ROW()-18)</f>
        <v/>
      </c>
      <c r="G42" s="46">
        <f>IF(F42="","",K41)</f>
        <v/>
      </c>
      <c r="H42" s="46">
        <f>IF(F42="","",$C$12)</f>
        <v/>
      </c>
      <c r="I42" s="46">
        <f>IF(F42="","",G42*$C$8/12)</f>
        <v/>
      </c>
      <c r="J42" s="46">
        <f>IF(F42="","",H42-I42)</f>
        <v/>
      </c>
      <c r="K42" s="46">
        <f>IF(F42="","",G42-J42)</f>
        <v/>
      </c>
    </row>
    <row r="43">
      <c r="F43" s="33">
        <f>IF(ROW()-18&gt;$C$11,"",ROW()-18)</f>
        <v/>
      </c>
      <c r="G43" s="46">
        <f>IF(F43="","",K42)</f>
        <v/>
      </c>
      <c r="H43" s="46">
        <f>IF(F43="","",$C$12)</f>
        <v/>
      </c>
      <c r="I43" s="46">
        <f>IF(F43="","",G43*$C$8/12)</f>
        <v/>
      </c>
      <c r="J43" s="46">
        <f>IF(F43="","",H43-I43)</f>
        <v/>
      </c>
      <c r="K43" s="46">
        <f>IF(F43="","",G43-J43)</f>
        <v/>
      </c>
    </row>
    <row r="44">
      <c r="F44" s="33">
        <f>IF(ROW()-18&gt;$C$11,"",ROW()-18)</f>
        <v/>
      </c>
      <c r="G44" s="46">
        <f>IF(F44="","",K43)</f>
        <v/>
      </c>
      <c r="H44" s="46">
        <f>IF(F44="","",$C$12)</f>
        <v/>
      </c>
      <c r="I44" s="46">
        <f>IF(F44="","",G44*$C$8/12)</f>
        <v/>
      </c>
      <c r="J44" s="46">
        <f>IF(F44="","",H44-I44)</f>
        <v/>
      </c>
      <c r="K44" s="46">
        <f>IF(F44="","",G44-J44)</f>
        <v/>
      </c>
    </row>
    <row r="45">
      <c r="F45" s="33">
        <f>IF(ROW()-18&gt;$C$11,"",ROW()-18)</f>
        <v/>
      </c>
      <c r="G45" s="46">
        <f>IF(F45="","",K44)</f>
        <v/>
      </c>
      <c r="H45" s="46">
        <f>IF(F45="","",$C$12)</f>
        <v/>
      </c>
      <c r="I45" s="46">
        <f>IF(F45="","",G45*$C$8/12)</f>
        <v/>
      </c>
      <c r="J45" s="46">
        <f>IF(F45="","",H45-I45)</f>
        <v/>
      </c>
      <c r="K45" s="46">
        <f>IF(F45="","",G45-J45)</f>
        <v/>
      </c>
    </row>
    <row r="46">
      <c r="F46" s="33">
        <f>IF(ROW()-18&gt;$C$11,"",ROW()-18)</f>
        <v/>
      </c>
      <c r="G46" s="46">
        <f>IF(F46="","",K45)</f>
        <v/>
      </c>
      <c r="H46" s="46">
        <f>IF(F46="","",$C$12)</f>
        <v/>
      </c>
      <c r="I46" s="46">
        <f>IF(F46="","",G46*$C$8/12)</f>
        <v/>
      </c>
      <c r="J46" s="46">
        <f>IF(F46="","",H46-I46)</f>
        <v/>
      </c>
      <c r="K46" s="46">
        <f>IF(F46="","",G46-J46)</f>
        <v/>
      </c>
    </row>
    <row r="47">
      <c r="F47" s="33">
        <f>IF(ROW()-18&gt;$C$11,"",ROW()-18)</f>
        <v/>
      </c>
      <c r="G47" s="46">
        <f>IF(F47="","",K46)</f>
        <v/>
      </c>
      <c r="H47" s="46">
        <f>IF(F47="","",$C$12)</f>
        <v/>
      </c>
      <c r="I47" s="46">
        <f>IF(F47="","",G47*$C$8/12)</f>
        <v/>
      </c>
      <c r="J47" s="46">
        <f>IF(F47="","",H47-I47)</f>
        <v/>
      </c>
      <c r="K47" s="46">
        <f>IF(F47="","",G47-J47)</f>
        <v/>
      </c>
    </row>
    <row r="48">
      <c r="F48" s="33">
        <f>IF(ROW()-18&gt;$C$11,"",ROW()-18)</f>
        <v/>
      </c>
      <c r="G48" s="46">
        <f>IF(F48="","",K47)</f>
        <v/>
      </c>
      <c r="H48" s="46">
        <f>IF(F48="","",$C$12)</f>
        <v/>
      </c>
      <c r="I48" s="46">
        <f>IF(F48="","",G48*$C$8/12)</f>
        <v/>
      </c>
      <c r="J48" s="46">
        <f>IF(F48="","",H48-I48)</f>
        <v/>
      </c>
      <c r="K48" s="46">
        <f>IF(F48="","",G48-J48)</f>
        <v/>
      </c>
    </row>
    <row r="49">
      <c r="F49" s="33">
        <f>IF(ROW()-18&gt;$C$11,"",ROW()-18)</f>
        <v/>
      </c>
      <c r="G49" s="46">
        <f>IF(F49="","",K48)</f>
        <v/>
      </c>
      <c r="H49" s="46">
        <f>IF(F49="","",$C$12)</f>
        <v/>
      </c>
      <c r="I49" s="46">
        <f>IF(F49="","",G49*$C$8/12)</f>
        <v/>
      </c>
      <c r="J49" s="46">
        <f>IF(F49="","",H49-I49)</f>
        <v/>
      </c>
      <c r="K49" s="46">
        <f>IF(F49="","",G49-J49)</f>
        <v/>
      </c>
    </row>
    <row r="50">
      <c r="F50" s="33">
        <f>IF(ROW()-18&gt;$C$11,"",ROW()-18)</f>
        <v/>
      </c>
      <c r="G50" s="46">
        <f>IF(F50="","",K49)</f>
        <v/>
      </c>
      <c r="H50" s="46">
        <f>IF(F50="","",$C$12)</f>
        <v/>
      </c>
      <c r="I50" s="46">
        <f>IF(F50="","",G50*$C$8/12)</f>
        <v/>
      </c>
      <c r="J50" s="46">
        <f>IF(F50="","",H50-I50)</f>
        <v/>
      </c>
      <c r="K50" s="46">
        <f>IF(F50="","",G50-J50)</f>
        <v/>
      </c>
    </row>
    <row r="51">
      <c r="F51" s="33">
        <f>IF(ROW()-18&gt;$C$11,"",ROW()-18)</f>
        <v/>
      </c>
      <c r="G51" s="46">
        <f>IF(F51="","",K50)</f>
        <v/>
      </c>
      <c r="H51" s="46">
        <f>IF(F51="","",$C$12)</f>
        <v/>
      </c>
      <c r="I51" s="46">
        <f>IF(F51="","",G51*$C$8/12)</f>
        <v/>
      </c>
      <c r="J51" s="46">
        <f>IF(F51="","",H51-I51)</f>
        <v/>
      </c>
      <c r="K51" s="46">
        <f>IF(F51="","",G51-J51)</f>
        <v/>
      </c>
    </row>
    <row r="52">
      <c r="F52" s="33">
        <f>IF(ROW()-18&gt;$C$11,"",ROW()-18)</f>
        <v/>
      </c>
      <c r="G52" s="46">
        <f>IF(F52="","",K51)</f>
        <v/>
      </c>
      <c r="H52" s="46">
        <f>IF(F52="","",$C$12)</f>
        <v/>
      </c>
      <c r="I52" s="46">
        <f>IF(F52="","",G52*$C$8/12)</f>
        <v/>
      </c>
      <c r="J52" s="46">
        <f>IF(F52="","",H52-I52)</f>
        <v/>
      </c>
      <c r="K52" s="46">
        <f>IF(F52="","",G52-J52)</f>
        <v/>
      </c>
    </row>
    <row r="53">
      <c r="F53" s="33">
        <f>IF(ROW()-18&gt;$C$11,"",ROW()-18)</f>
        <v/>
      </c>
      <c r="G53" s="46">
        <f>IF(F53="","",K52)</f>
        <v/>
      </c>
      <c r="H53" s="46">
        <f>IF(F53="","",$C$12)</f>
        <v/>
      </c>
      <c r="I53" s="46">
        <f>IF(F53="","",G53*$C$8/12)</f>
        <v/>
      </c>
      <c r="J53" s="46">
        <f>IF(F53="","",H53-I53)</f>
        <v/>
      </c>
      <c r="K53" s="46">
        <f>IF(F53="","",G53-J53)</f>
        <v/>
      </c>
    </row>
    <row r="54">
      <c r="F54" s="33">
        <f>IF(ROW()-18&gt;$C$11,"",ROW()-18)</f>
        <v/>
      </c>
      <c r="G54" s="46">
        <f>IF(F54="","",K53)</f>
        <v/>
      </c>
      <c r="H54" s="46">
        <f>IF(F54="","",$C$12)</f>
        <v/>
      </c>
      <c r="I54" s="46">
        <f>IF(F54="","",G54*$C$8/12)</f>
        <v/>
      </c>
      <c r="J54" s="46">
        <f>IF(F54="","",H54-I54)</f>
        <v/>
      </c>
      <c r="K54" s="46">
        <f>IF(F54="","",G54-J54)</f>
        <v/>
      </c>
    </row>
    <row r="55">
      <c r="F55" s="33">
        <f>IF(ROW()-18&gt;$C$11,"",ROW()-18)</f>
        <v/>
      </c>
      <c r="G55" s="46">
        <f>IF(F55="","",K54)</f>
        <v/>
      </c>
      <c r="H55" s="46">
        <f>IF(F55="","",$C$12)</f>
        <v/>
      </c>
      <c r="I55" s="46">
        <f>IF(F55="","",G55*$C$8/12)</f>
        <v/>
      </c>
      <c r="J55" s="46">
        <f>IF(F55="","",H55-I55)</f>
        <v/>
      </c>
      <c r="K55" s="46">
        <f>IF(F55="","",G55-J55)</f>
        <v/>
      </c>
    </row>
    <row r="56">
      <c r="F56" s="33">
        <f>IF(ROW()-18&gt;$C$11,"",ROW()-18)</f>
        <v/>
      </c>
      <c r="G56" s="46">
        <f>IF(F56="","",K55)</f>
        <v/>
      </c>
      <c r="H56" s="46">
        <f>IF(F56="","",$C$12)</f>
        <v/>
      </c>
      <c r="I56" s="46">
        <f>IF(F56="","",G56*$C$8/12)</f>
        <v/>
      </c>
      <c r="J56" s="46">
        <f>IF(F56="","",H56-I56)</f>
        <v/>
      </c>
      <c r="K56" s="46">
        <f>IF(F56="","",G56-J56)</f>
        <v/>
      </c>
    </row>
    <row r="57">
      <c r="F57" s="33">
        <f>IF(ROW()-18&gt;$C$11,"",ROW()-18)</f>
        <v/>
      </c>
      <c r="G57" s="46">
        <f>IF(F57="","",K56)</f>
        <v/>
      </c>
      <c r="H57" s="46">
        <f>IF(F57="","",$C$12)</f>
        <v/>
      </c>
      <c r="I57" s="46">
        <f>IF(F57="","",G57*$C$8/12)</f>
        <v/>
      </c>
      <c r="J57" s="46">
        <f>IF(F57="","",H57-I57)</f>
        <v/>
      </c>
      <c r="K57" s="46">
        <f>IF(F57="","",G57-J57)</f>
        <v/>
      </c>
    </row>
    <row r="58">
      <c r="F58" s="33">
        <f>IF(ROW()-18&gt;$C$11,"",ROW()-18)</f>
        <v/>
      </c>
      <c r="G58" s="46">
        <f>IF(F58="","",K57)</f>
        <v/>
      </c>
      <c r="H58" s="46">
        <f>IF(F58="","",$C$12)</f>
        <v/>
      </c>
      <c r="I58" s="46">
        <f>IF(F58="","",G58*$C$8/12)</f>
        <v/>
      </c>
      <c r="J58" s="46">
        <f>IF(F58="","",H58-I58)</f>
        <v/>
      </c>
      <c r="K58" s="46">
        <f>IF(F58="","",G58-J58)</f>
        <v/>
      </c>
    </row>
    <row r="59">
      <c r="F59" s="33">
        <f>IF(ROW()-18&gt;$C$11,"",ROW()-18)</f>
        <v/>
      </c>
      <c r="G59" s="46">
        <f>IF(F59="","",K58)</f>
        <v/>
      </c>
      <c r="H59" s="46">
        <f>IF(F59="","",$C$12)</f>
        <v/>
      </c>
      <c r="I59" s="46">
        <f>IF(F59="","",G59*$C$8/12)</f>
        <v/>
      </c>
      <c r="J59" s="46">
        <f>IF(F59="","",H59-I59)</f>
        <v/>
      </c>
      <c r="K59" s="46">
        <f>IF(F59="","",G59-J59)</f>
        <v/>
      </c>
    </row>
    <row r="60">
      <c r="F60" s="33">
        <f>IF(ROW()-18&gt;$C$11,"",ROW()-18)</f>
        <v/>
      </c>
      <c r="G60" s="46">
        <f>IF(F60="","",K59)</f>
        <v/>
      </c>
      <c r="H60" s="46">
        <f>IF(F60="","",$C$12)</f>
        <v/>
      </c>
      <c r="I60" s="46">
        <f>IF(F60="","",G60*$C$8/12)</f>
        <v/>
      </c>
      <c r="J60" s="46">
        <f>IF(F60="","",H60-I60)</f>
        <v/>
      </c>
      <c r="K60" s="46">
        <f>IF(F60="","",G60-J60)</f>
        <v/>
      </c>
    </row>
    <row r="61">
      <c r="F61" s="33">
        <f>IF(ROW()-18&gt;$C$11,"",ROW()-18)</f>
        <v/>
      </c>
      <c r="G61" s="46">
        <f>IF(F61="","",K60)</f>
        <v/>
      </c>
      <c r="H61" s="46">
        <f>IF(F61="","",$C$12)</f>
        <v/>
      </c>
      <c r="I61" s="46">
        <f>IF(F61="","",G61*$C$8/12)</f>
        <v/>
      </c>
      <c r="J61" s="46">
        <f>IF(F61="","",H61-I61)</f>
        <v/>
      </c>
      <c r="K61" s="46">
        <f>IF(F61="","",G61-J61)</f>
        <v/>
      </c>
    </row>
    <row r="62">
      <c r="F62" s="33">
        <f>IF(ROW()-18&gt;$C$11,"",ROW()-18)</f>
        <v/>
      </c>
      <c r="G62" s="46">
        <f>IF(F62="","",K61)</f>
        <v/>
      </c>
      <c r="H62" s="46">
        <f>IF(F62="","",$C$12)</f>
        <v/>
      </c>
      <c r="I62" s="46">
        <f>IF(F62="","",G62*$C$8/12)</f>
        <v/>
      </c>
      <c r="J62" s="46">
        <f>IF(F62="","",H62-I62)</f>
        <v/>
      </c>
      <c r="K62" s="46">
        <f>IF(F62="","",G62-J62)</f>
        <v/>
      </c>
    </row>
    <row r="63">
      <c r="F63" s="33">
        <f>IF(ROW()-18&gt;$C$11,"",ROW()-18)</f>
        <v/>
      </c>
      <c r="G63" s="46">
        <f>IF(F63="","",K62)</f>
        <v/>
      </c>
      <c r="H63" s="46">
        <f>IF(F63="","",$C$12)</f>
        <v/>
      </c>
      <c r="I63" s="46">
        <f>IF(F63="","",G63*$C$8/12)</f>
        <v/>
      </c>
      <c r="J63" s="46">
        <f>IF(F63="","",H63-I63)</f>
        <v/>
      </c>
      <c r="K63" s="46">
        <f>IF(F63="","",G63-J63)</f>
        <v/>
      </c>
    </row>
    <row r="64">
      <c r="F64" s="33">
        <f>IF(ROW()-18&gt;$C$11,"",ROW()-18)</f>
        <v/>
      </c>
      <c r="G64" s="46">
        <f>IF(F64="","",K63)</f>
        <v/>
      </c>
      <c r="H64" s="46">
        <f>IF(F64="","",$C$12)</f>
        <v/>
      </c>
      <c r="I64" s="46">
        <f>IF(F64="","",G64*$C$8/12)</f>
        <v/>
      </c>
      <c r="J64" s="46">
        <f>IF(F64="","",H64-I64)</f>
        <v/>
      </c>
      <c r="K64" s="46">
        <f>IF(F64="","",G64-J64)</f>
        <v/>
      </c>
    </row>
    <row r="65">
      <c r="F65" s="33">
        <f>IF(ROW()-18&gt;$C$11,"",ROW()-18)</f>
        <v/>
      </c>
      <c r="G65" s="46">
        <f>IF(F65="","",K64)</f>
        <v/>
      </c>
      <c r="H65" s="46">
        <f>IF(F65="","",$C$12)</f>
        <v/>
      </c>
      <c r="I65" s="46">
        <f>IF(F65="","",G65*$C$8/12)</f>
        <v/>
      </c>
      <c r="J65" s="46">
        <f>IF(F65="","",H65-I65)</f>
        <v/>
      </c>
      <c r="K65" s="46">
        <f>IF(F65="","",G65-J65)</f>
        <v/>
      </c>
    </row>
    <row r="66">
      <c r="F66" s="33">
        <f>IF(ROW()-18&gt;$C$11,"",ROW()-18)</f>
        <v/>
      </c>
      <c r="G66" s="46">
        <f>IF(F66="","",K65)</f>
        <v/>
      </c>
      <c r="H66" s="46">
        <f>IF(F66="","",$C$12)</f>
        <v/>
      </c>
      <c r="I66" s="46">
        <f>IF(F66="","",G66*$C$8/12)</f>
        <v/>
      </c>
      <c r="J66" s="46">
        <f>IF(F66="","",H66-I66)</f>
        <v/>
      </c>
      <c r="K66" s="46">
        <f>IF(F66="","",G66-J66)</f>
        <v/>
      </c>
    </row>
    <row r="67">
      <c r="F67" s="33">
        <f>IF(ROW()-18&gt;$C$11,"",ROW()-18)</f>
        <v/>
      </c>
      <c r="G67" s="46">
        <f>IF(F67="","",K66)</f>
        <v/>
      </c>
      <c r="H67" s="46">
        <f>IF(F67="","",$C$12)</f>
        <v/>
      </c>
      <c r="I67" s="46">
        <f>IF(F67="","",G67*$C$8/12)</f>
        <v/>
      </c>
      <c r="J67" s="46">
        <f>IF(F67="","",H67-I67)</f>
        <v/>
      </c>
      <c r="K67" s="46">
        <f>IF(F67="","",G67-J67)</f>
        <v/>
      </c>
    </row>
    <row r="68">
      <c r="F68" s="33">
        <f>IF(ROW()-18&gt;$C$11,"",ROW()-18)</f>
        <v/>
      </c>
      <c r="G68" s="46">
        <f>IF(F68="","",K67)</f>
        <v/>
      </c>
      <c r="H68" s="46">
        <f>IF(F68="","",$C$12)</f>
        <v/>
      </c>
      <c r="I68" s="46">
        <f>IF(F68="","",G68*$C$8/12)</f>
        <v/>
      </c>
      <c r="J68" s="46">
        <f>IF(F68="","",H68-I68)</f>
        <v/>
      </c>
      <c r="K68" s="46">
        <f>IF(F68="","",G68-J68)</f>
        <v/>
      </c>
    </row>
    <row r="69">
      <c r="F69" s="33">
        <f>IF(ROW()-18&gt;$C$11,"",ROW()-18)</f>
        <v/>
      </c>
      <c r="G69" s="46">
        <f>IF(F69="","",K68)</f>
        <v/>
      </c>
      <c r="H69" s="46">
        <f>IF(F69="","",$C$12)</f>
        <v/>
      </c>
      <c r="I69" s="46">
        <f>IF(F69="","",G69*$C$8/12)</f>
        <v/>
      </c>
      <c r="J69" s="46">
        <f>IF(F69="","",H69-I69)</f>
        <v/>
      </c>
      <c r="K69" s="46">
        <f>IF(F69="","",G69-J69)</f>
        <v/>
      </c>
    </row>
    <row r="70">
      <c r="F70" s="33">
        <f>IF(ROW()-18&gt;$C$11,"",ROW()-18)</f>
        <v/>
      </c>
      <c r="G70" s="46">
        <f>IF(F70="","",K69)</f>
        <v/>
      </c>
      <c r="H70" s="46">
        <f>IF(F70="","",$C$12)</f>
        <v/>
      </c>
      <c r="I70" s="46">
        <f>IF(F70="","",G70*$C$8/12)</f>
        <v/>
      </c>
      <c r="J70" s="46">
        <f>IF(F70="","",H70-I70)</f>
        <v/>
      </c>
      <c r="K70" s="46">
        <f>IF(F70="","",G70-J70)</f>
        <v/>
      </c>
    </row>
    <row r="71">
      <c r="F71" s="33">
        <f>IF(ROW()-18&gt;$C$11,"",ROW()-18)</f>
        <v/>
      </c>
      <c r="G71" s="46">
        <f>IF(F71="","",K70)</f>
        <v/>
      </c>
      <c r="H71" s="46">
        <f>IF(F71="","",$C$12)</f>
        <v/>
      </c>
      <c r="I71" s="46">
        <f>IF(F71="","",G71*$C$8/12)</f>
        <v/>
      </c>
      <c r="J71" s="46">
        <f>IF(F71="","",H71-I71)</f>
        <v/>
      </c>
      <c r="K71" s="46">
        <f>IF(F71="","",G71-J71)</f>
        <v/>
      </c>
    </row>
    <row r="72">
      <c r="F72" s="33">
        <f>IF(ROW()-18&gt;$C$11,"",ROW()-18)</f>
        <v/>
      </c>
      <c r="G72" s="46">
        <f>IF(F72="","",K71)</f>
        <v/>
      </c>
      <c r="H72" s="46">
        <f>IF(F72="","",$C$12)</f>
        <v/>
      </c>
      <c r="I72" s="46">
        <f>IF(F72="","",G72*$C$8/12)</f>
        <v/>
      </c>
      <c r="J72" s="46">
        <f>IF(F72="","",H72-I72)</f>
        <v/>
      </c>
      <c r="K72" s="46">
        <f>IF(F72="","",G72-J72)</f>
        <v/>
      </c>
    </row>
    <row r="73">
      <c r="F73" s="33">
        <f>IF(ROW()-18&gt;$C$11,"",ROW()-18)</f>
        <v/>
      </c>
      <c r="G73" s="46">
        <f>IF(F73="","",K72)</f>
        <v/>
      </c>
      <c r="H73" s="46">
        <f>IF(F73="","",$C$12)</f>
        <v/>
      </c>
      <c r="I73" s="46">
        <f>IF(F73="","",G73*$C$8/12)</f>
        <v/>
      </c>
      <c r="J73" s="46">
        <f>IF(F73="","",H73-I73)</f>
        <v/>
      </c>
      <c r="K73" s="46">
        <f>IF(F73="","",G73-J73)</f>
        <v/>
      </c>
    </row>
    <row r="74">
      <c r="F74" s="33">
        <f>IF(ROW()-18&gt;$C$11,"",ROW()-18)</f>
        <v/>
      </c>
      <c r="G74" s="46">
        <f>IF(F74="","",K73)</f>
        <v/>
      </c>
      <c r="H74" s="46">
        <f>IF(F74="","",$C$12)</f>
        <v/>
      </c>
      <c r="I74" s="46">
        <f>IF(F74="","",G74*$C$8/12)</f>
        <v/>
      </c>
      <c r="J74" s="46">
        <f>IF(F74="","",H74-I74)</f>
        <v/>
      </c>
      <c r="K74" s="46">
        <f>IF(F74="","",G74-J74)</f>
        <v/>
      </c>
    </row>
    <row r="75">
      <c r="F75" s="33">
        <f>IF(ROW()-18&gt;$C$11,"",ROW()-18)</f>
        <v/>
      </c>
      <c r="G75" s="46">
        <f>IF(F75="","",K74)</f>
        <v/>
      </c>
      <c r="H75" s="46">
        <f>IF(F75="","",$C$12)</f>
        <v/>
      </c>
      <c r="I75" s="46">
        <f>IF(F75="","",G75*$C$8/12)</f>
        <v/>
      </c>
      <c r="J75" s="46">
        <f>IF(F75="","",H75-I75)</f>
        <v/>
      </c>
      <c r="K75" s="46">
        <f>IF(F75="","",G75-J75)</f>
        <v/>
      </c>
    </row>
    <row r="76">
      <c r="F76" s="33">
        <f>IF(ROW()-18&gt;$C$11,"",ROW()-18)</f>
        <v/>
      </c>
      <c r="G76" s="46">
        <f>IF(F76="","",K75)</f>
        <v/>
      </c>
      <c r="H76" s="46">
        <f>IF(F76="","",$C$12)</f>
        <v/>
      </c>
      <c r="I76" s="46">
        <f>IF(F76="","",G76*$C$8/12)</f>
        <v/>
      </c>
      <c r="J76" s="46">
        <f>IF(F76="","",H76-I76)</f>
        <v/>
      </c>
      <c r="K76" s="46">
        <f>IF(F76="","",G76-J76)</f>
        <v/>
      </c>
    </row>
    <row r="77">
      <c r="F77" s="33">
        <f>IF(ROW()-18&gt;$C$11,"",ROW()-18)</f>
        <v/>
      </c>
      <c r="G77" s="46">
        <f>IF(F77="","",K76)</f>
        <v/>
      </c>
      <c r="H77" s="46">
        <f>IF(F77="","",$C$12)</f>
        <v/>
      </c>
      <c r="I77" s="46">
        <f>IF(F77="","",G77*$C$8/12)</f>
        <v/>
      </c>
      <c r="J77" s="46">
        <f>IF(F77="","",H77-I77)</f>
        <v/>
      </c>
      <c r="K77" s="46">
        <f>IF(F77="","",G77-J77)</f>
        <v/>
      </c>
    </row>
    <row r="78">
      <c r="F78" s="33">
        <f>IF(ROW()-18&gt;$C$11,"",ROW()-18)</f>
        <v/>
      </c>
      <c r="G78" s="46">
        <f>IF(F78="","",K77)</f>
        <v/>
      </c>
      <c r="H78" s="46">
        <f>IF(F78="","",$C$12)</f>
        <v/>
      </c>
      <c r="I78" s="46">
        <f>IF(F78="","",G78*$C$8/12)</f>
        <v/>
      </c>
      <c r="J78" s="46">
        <f>IF(F78="","",H78-I78)</f>
        <v/>
      </c>
      <c r="K78" s="46">
        <f>IF(F78="","",G78-J78)</f>
        <v/>
      </c>
    </row>
    <row r="79">
      <c r="F79" s="33">
        <f>IF(ROW()-18&gt;$C$11,"",ROW()-18)</f>
        <v/>
      </c>
      <c r="G79" s="46">
        <f>IF(F79="","",K78)</f>
        <v/>
      </c>
      <c r="H79" s="46">
        <f>IF(F79="","",$C$12)</f>
        <v/>
      </c>
      <c r="I79" s="46">
        <f>IF(F79="","",G79*$C$8/12)</f>
        <v/>
      </c>
      <c r="J79" s="46">
        <f>IF(F79="","",H79-I79)</f>
        <v/>
      </c>
      <c r="K79" s="46">
        <f>IF(F79="","",G79-J79)</f>
        <v/>
      </c>
    </row>
    <row r="80">
      <c r="F80" s="33">
        <f>IF(ROW()-18&gt;$C$11,"",ROW()-18)</f>
        <v/>
      </c>
      <c r="G80" s="46">
        <f>IF(F80="","",K79)</f>
        <v/>
      </c>
      <c r="H80" s="46">
        <f>IF(F80="","",$C$12)</f>
        <v/>
      </c>
      <c r="I80" s="46">
        <f>IF(F80="","",G80*$C$8/12)</f>
        <v/>
      </c>
      <c r="J80" s="46">
        <f>IF(F80="","",H80-I80)</f>
        <v/>
      </c>
      <c r="K80" s="46">
        <f>IF(F80="","",G80-J80)</f>
        <v/>
      </c>
    </row>
    <row r="81">
      <c r="F81" s="33">
        <f>IF(ROW()-18&gt;$C$11,"",ROW()-18)</f>
        <v/>
      </c>
      <c r="G81" s="46">
        <f>IF(F81="","",K80)</f>
        <v/>
      </c>
      <c r="H81" s="46">
        <f>IF(F81="","",$C$12)</f>
        <v/>
      </c>
      <c r="I81" s="46">
        <f>IF(F81="","",G81*$C$8/12)</f>
        <v/>
      </c>
      <c r="J81" s="46">
        <f>IF(F81="","",H81-I81)</f>
        <v/>
      </c>
      <c r="K81" s="46">
        <f>IF(F81="","",G81-J81)</f>
        <v/>
      </c>
    </row>
    <row r="82">
      <c r="F82" s="33">
        <f>IF(ROW()-18&gt;$C$11,"",ROW()-18)</f>
        <v/>
      </c>
      <c r="G82" s="46">
        <f>IF(F82="","",K81)</f>
        <v/>
      </c>
      <c r="H82" s="46">
        <f>IF(F82="","",$C$12)</f>
        <v/>
      </c>
      <c r="I82" s="46">
        <f>IF(F82="","",G82*$C$8/12)</f>
        <v/>
      </c>
      <c r="J82" s="46">
        <f>IF(F82="","",H82-I82)</f>
        <v/>
      </c>
      <c r="K82" s="46">
        <f>IF(F82="","",G82-J82)</f>
        <v/>
      </c>
    </row>
    <row r="83">
      <c r="F83" s="33">
        <f>IF(ROW()-18&gt;$C$11,"",ROW()-18)</f>
        <v/>
      </c>
      <c r="G83" s="46">
        <f>IF(F83="","",K82)</f>
        <v/>
      </c>
      <c r="H83" s="46">
        <f>IF(F83="","",$C$12)</f>
        <v/>
      </c>
      <c r="I83" s="46">
        <f>IF(F83="","",G83*$C$8/12)</f>
        <v/>
      </c>
      <c r="J83" s="46">
        <f>IF(F83="","",H83-I83)</f>
        <v/>
      </c>
      <c r="K83" s="46">
        <f>IF(F83="","",G83-J83)</f>
        <v/>
      </c>
    </row>
    <row r="84">
      <c r="F84" s="33">
        <f>IF(ROW()-18&gt;$C$11,"",ROW()-18)</f>
        <v/>
      </c>
      <c r="G84" s="46">
        <f>IF(F84="","",K83)</f>
        <v/>
      </c>
      <c r="H84" s="46">
        <f>IF(F84="","",$C$12)</f>
        <v/>
      </c>
      <c r="I84" s="46">
        <f>IF(F84="","",G84*$C$8/12)</f>
        <v/>
      </c>
      <c r="J84" s="46">
        <f>IF(F84="","",H84-I84)</f>
        <v/>
      </c>
      <c r="K84" s="46">
        <f>IF(F84="","",G84-J84)</f>
        <v/>
      </c>
    </row>
    <row r="85">
      <c r="F85" s="33">
        <f>IF(ROW()-18&gt;$C$11,"",ROW()-18)</f>
        <v/>
      </c>
      <c r="G85" s="46">
        <f>IF(F85="","",K84)</f>
        <v/>
      </c>
      <c r="H85" s="46">
        <f>IF(F85="","",$C$12)</f>
        <v/>
      </c>
      <c r="I85" s="46">
        <f>IF(F85="","",G85*$C$8/12)</f>
        <v/>
      </c>
      <c r="J85" s="46">
        <f>IF(F85="","",H85-I85)</f>
        <v/>
      </c>
      <c r="K85" s="46">
        <f>IF(F85="","",G85-J85)</f>
        <v/>
      </c>
    </row>
    <row r="86">
      <c r="F86" s="33">
        <f>IF(ROW()-18&gt;$C$11,"",ROW()-18)</f>
        <v/>
      </c>
      <c r="G86" s="46">
        <f>IF(F86="","",K85)</f>
        <v/>
      </c>
      <c r="H86" s="46">
        <f>IF(F86="","",$C$12)</f>
        <v/>
      </c>
      <c r="I86" s="46">
        <f>IF(F86="","",G86*$C$8/12)</f>
        <v/>
      </c>
      <c r="J86" s="46">
        <f>IF(F86="","",H86-I86)</f>
        <v/>
      </c>
      <c r="K86" s="46">
        <f>IF(F86="","",G86-J86)</f>
        <v/>
      </c>
    </row>
    <row r="87">
      <c r="F87" s="33">
        <f>IF(ROW()-18&gt;$C$11,"",ROW()-18)</f>
        <v/>
      </c>
      <c r="G87" s="46">
        <f>IF(F87="","",K86)</f>
        <v/>
      </c>
      <c r="H87" s="46">
        <f>IF(F87="","",$C$12)</f>
        <v/>
      </c>
      <c r="I87" s="46">
        <f>IF(F87="","",G87*$C$8/12)</f>
        <v/>
      </c>
      <c r="J87" s="46">
        <f>IF(F87="","",H87-I87)</f>
        <v/>
      </c>
      <c r="K87" s="46">
        <f>IF(F87="","",G87-J87)</f>
        <v/>
      </c>
    </row>
    <row r="88">
      <c r="F88" s="33">
        <f>IF(ROW()-18&gt;$C$11,"",ROW()-18)</f>
        <v/>
      </c>
      <c r="G88" s="46">
        <f>IF(F88="","",K87)</f>
        <v/>
      </c>
      <c r="H88" s="46">
        <f>IF(F88="","",$C$12)</f>
        <v/>
      </c>
      <c r="I88" s="46">
        <f>IF(F88="","",G88*$C$8/12)</f>
        <v/>
      </c>
      <c r="J88" s="46">
        <f>IF(F88="","",H88-I88)</f>
        <v/>
      </c>
      <c r="K88" s="46">
        <f>IF(F88="","",G88-J88)</f>
        <v/>
      </c>
    </row>
    <row r="89">
      <c r="F89" s="33">
        <f>IF(ROW()-18&gt;$C$11,"",ROW()-18)</f>
        <v/>
      </c>
      <c r="G89" s="46">
        <f>IF(F89="","",K88)</f>
        <v/>
      </c>
      <c r="H89" s="46">
        <f>IF(F89="","",$C$12)</f>
        <v/>
      </c>
      <c r="I89" s="46">
        <f>IF(F89="","",G89*$C$8/12)</f>
        <v/>
      </c>
      <c r="J89" s="46">
        <f>IF(F89="","",H89-I89)</f>
        <v/>
      </c>
      <c r="K89" s="46">
        <f>IF(F89="","",G89-J89)</f>
        <v/>
      </c>
    </row>
    <row r="90">
      <c r="F90" s="33">
        <f>IF(ROW()-18&gt;$C$11,"",ROW()-18)</f>
        <v/>
      </c>
      <c r="G90" s="46">
        <f>IF(F90="","",K89)</f>
        <v/>
      </c>
      <c r="H90" s="46">
        <f>IF(F90="","",$C$12)</f>
        <v/>
      </c>
      <c r="I90" s="46">
        <f>IF(F90="","",G90*$C$8/12)</f>
        <v/>
      </c>
      <c r="J90" s="46">
        <f>IF(F90="","",H90-I90)</f>
        <v/>
      </c>
      <c r="K90" s="46">
        <f>IF(F90="","",G90-J90)</f>
        <v/>
      </c>
    </row>
    <row r="91">
      <c r="F91" s="33">
        <f>IF(ROW()-18&gt;$C$11,"",ROW()-18)</f>
        <v/>
      </c>
      <c r="G91" s="46">
        <f>IF(F91="","",K90)</f>
        <v/>
      </c>
      <c r="H91" s="46">
        <f>IF(F91="","",$C$12)</f>
        <v/>
      </c>
      <c r="I91" s="46">
        <f>IF(F91="","",G91*$C$8/12)</f>
        <v/>
      </c>
      <c r="J91" s="46">
        <f>IF(F91="","",H91-I91)</f>
        <v/>
      </c>
      <c r="K91" s="46">
        <f>IF(F91="","",G91-J91)</f>
        <v/>
      </c>
    </row>
    <row r="92">
      <c r="F92" s="33">
        <f>IF(ROW()-18&gt;$C$11,"",ROW()-18)</f>
        <v/>
      </c>
      <c r="G92" s="46">
        <f>IF(F92="","",K91)</f>
        <v/>
      </c>
      <c r="H92" s="46">
        <f>IF(F92="","",$C$12)</f>
        <v/>
      </c>
      <c r="I92" s="46">
        <f>IF(F92="","",G92*$C$8/12)</f>
        <v/>
      </c>
      <c r="J92" s="46">
        <f>IF(F92="","",H92-I92)</f>
        <v/>
      </c>
      <c r="K92" s="46">
        <f>IF(F92="","",G92-J92)</f>
        <v/>
      </c>
    </row>
    <row r="93">
      <c r="F93" s="33">
        <f>IF(ROW()-18&gt;$C$11,"",ROW()-18)</f>
        <v/>
      </c>
      <c r="G93" s="46">
        <f>IF(F93="","",K92)</f>
        <v/>
      </c>
      <c r="H93" s="46">
        <f>IF(F93="","",$C$12)</f>
        <v/>
      </c>
      <c r="I93" s="46">
        <f>IF(F93="","",G93*$C$8/12)</f>
        <v/>
      </c>
      <c r="J93" s="46">
        <f>IF(F93="","",H93-I93)</f>
        <v/>
      </c>
      <c r="K93" s="46">
        <f>IF(F93="","",G93-J93)</f>
        <v/>
      </c>
    </row>
    <row r="94">
      <c r="F94" s="33">
        <f>IF(ROW()-18&gt;$C$11,"",ROW()-18)</f>
        <v/>
      </c>
      <c r="G94" s="46">
        <f>IF(F94="","",K93)</f>
        <v/>
      </c>
      <c r="H94" s="46">
        <f>IF(F94="","",$C$12)</f>
        <v/>
      </c>
      <c r="I94" s="46">
        <f>IF(F94="","",G94*$C$8/12)</f>
        <v/>
      </c>
      <c r="J94" s="46">
        <f>IF(F94="","",H94-I94)</f>
        <v/>
      </c>
      <c r="K94" s="46">
        <f>IF(F94="","",G94-J94)</f>
        <v/>
      </c>
    </row>
    <row r="95">
      <c r="F95" s="33">
        <f>IF(ROW()-18&gt;$C$11,"",ROW()-18)</f>
        <v/>
      </c>
      <c r="G95" s="46">
        <f>IF(F95="","",K94)</f>
        <v/>
      </c>
      <c r="H95" s="46">
        <f>IF(F95="","",$C$12)</f>
        <v/>
      </c>
      <c r="I95" s="46">
        <f>IF(F95="","",G95*$C$8/12)</f>
        <v/>
      </c>
      <c r="J95" s="46">
        <f>IF(F95="","",H95-I95)</f>
        <v/>
      </c>
      <c r="K95" s="46">
        <f>IF(F95="","",G95-J95)</f>
        <v/>
      </c>
    </row>
    <row r="96">
      <c r="F96" s="33">
        <f>IF(ROW()-18&gt;$C$11,"",ROW()-18)</f>
        <v/>
      </c>
      <c r="G96" s="46">
        <f>IF(F96="","",K95)</f>
        <v/>
      </c>
      <c r="H96" s="46">
        <f>IF(F96="","",$C$12)</f>
        <v/>
      </c>
      <c r="I96" s="46">
        <f>IF(F96="","",G96*$C$8/12)</f>
        <v/>
      </c>
      <c r="J96" s="46">
        <f>IF(F96="","",H96-I96)</f>
        <v/>
      </c>
      <c r="K96" s="46">
        <f>IF(F96="","",G96-J96)</f>
        <v/>
      </c>
    </row>
    <row r="97">
      <c r="F97" s="33">
        <f>IF(ROW()-18&gt;$C$11,"",ROW()-18)</f>
        <v/>
      </c>
      <c r="G97" s="46">
        <f>IF(F97="","",K96)</f>
        <v/>
      </c>
      <c r="H97" s="46">
        <f>IF(F97="","",$C$12)</f>
        <v/>
      </c>
      <c r="I97" s="46">
        <f>IF(F97="","",G97*$C$8/12)</f>
        <v/>
      </c>
      <c r="J97" s="46">
        <f>IF(F97="","",H97-I97)</f>
        <v/>
      </c>
      <c r="K97" s="46">
        <f>IF(F97="","",G97-J97)</f>
        <v/>
      </c>
    </row>
    <row r="98">
      <c r="F98" s="33">
        <f>IF(ROW()-18&gt;$C$11,"",ROW()-18)</f>
        <v/>
      </c>
      <c r="G98" s="46">
        <f>IF(F98="","",K97)</f>
        <v/>
      </c>
      <c r="H98" s="46">
        <f>IF(F98="","",$C$12)</f>
        <v/>
      </c>
      <c r="I98" s="46">
        <f>IF(F98="","",G98*$C$8/12)</f>
        <v/>
      </c>
      <c r="J98" s="46">
        <f>IF(F98="","",H98-I98)</f>
        <v/>
      </c>
      <c r="K98" s="46">
        <f>IF(F98="","",G98-J98)</f>
        <v/>
      </c>
    </row>
    <row r="99">
      <c r="F99" s="33">
        <f>IF(ROW()-18&gt;$C$11,"",ROW()-18)</f>
        <v/>
      </c>
      <c r="G99" s="46">
        <f>IF(F99="","",K98)</f>
        <v/>
      </c>
      <c r="H99" s="46">
        <f>IF(F99="","",$C$12)</f>
        <v/>
      </c>
      <c r="I99" s="46">
        <f>IF(F99="","",G99*$C$8/12)</f>
        <v/>
      </c>
      <c r="J99" s="46">
        <f>IF(F99="","",H99-I99)</f>
        <v/>
      </c>
      <c r="K99" s="46">
        <f>IF(F99="","",G99-J99)</f>
        <v/>
      </c>
    </row>
    <row r="100">
      <c r="F100" s="33">
        <f>IF(ROW()-18&gt;$C$11,"",ROW()-18)</f>
        <v/>
      </c>
      <c r="G100" s="46">
        <f>IF(F100="","",K99)</f>
        <v/>
      </c>
      <c r="H100" s="46">
        <f>IF(F100="","",$C$12)</f>
        <v/>
      </c>
      <c r="I100" s="46">
        <f>IF(F100="","",G100*$C$8/12)</f>
        <v/>
      </c>
      <c r="J100" s="46">
        <f>IF(F100="","",H100-I100)</f>
        <v/>
      </c>
      <c r="K100" s="46">
        <f>IF(F100="","",G100-J100)</f>
        <v/>
      </c>
    </row>
    <row r="101">
      <c r="F101" s="33">
        <f>IF(ROW()-18&gt;$C$11,"",ROW()-18)</f>
        <v/>
      </c>
      <c r="G101" s="46">
        <f>IF(F101="","",K100)</f>
        <v/>
      </c>
      <c r="H101" s="46">
        <f>IF(F101="","",$C$12)</f>
        <v/>
      </c>
      <c r="I101" s="46">
        <f>IF(F101="","",G101*$C$8/12)</f>
        <v/>
      </c>
      <c r="J101" s="46">
        <f>IF(F101="","",H101-I101)</f>
        <v/>
      </c>
      <c r="K101" s="46">
        <f>IF(F101="","",G101-J101)</f>
        <v/>
      </c>
    </row>
    <row r="102">
      <c r="F102" s="33">
        <f>IF(ROW()-18&gt;$C$11,"",ROW()-18)</f>
        <v/>
      </c>
      <c r="G102" s="46">
        <f>IF(F102="","",K101)</f>
        <v/>
      </c>
      <c r="H102" s="46">
        <f>IF(F102="","",$C$12)</f>
        <v/>
      </c>
      <c r="I102" s="46">
        <f>IF(F102="","",G102*$C$8/12)</f>
        <v/>
      </c>
      <c r="J102" s="46">
        <f>IF(F102="","",H102-I102)</f>
        <v/>
      </c>
      <c r="K102" s="46">
        <f>IF(F102="","",G102-J102)</f>
        <v/>
      </c>
    </row>
    <row r="103">
      <c r="F103" s="33">
        <f>IF(ROW()-18&gt;$C$11,"",ROW()-18)</f>
        <v/>
      </c>
      <c r="G103" s="46">
        <f>IF(F103="","",K102)</f>
        <v/>
      </c>
      <c r="H103" s="46">
        <f>IF(F103="","",$C$12)</f>
        <v/>
      </c>
      <c r="I103" s="46">
        <f>IF(F103="","",G103*$C$8/12)</f>
        <v/>
      </c>
      <c r="J103" s="46">
        <f>IF(F103="","",H103-I103)</f>
        <v/>
      </c>
      <c r="K103" s="46">
        <f>IF(F103="","",G103-J103)</f>
        <v/>
      </c>
    </row>
    <row r="104">
      <c r="F104" s="33">
        <f>IF(ROW()-18&gt;$C$11,"",ROW()-18)</f>
        <v/>
      </c>
      <c r="G104" s="46">
        <f>IF(F104="","",K103)</f>
        <v/>
      </c>
      <c r="H104" s="46">
        <f>IF(F104="","",$C$12)</f>
        <v/>
      </c>
      <c r="I104" s="46">
        <f>IF(F104="","",G104*$C$8/12)</f>
        <v/>
      </c>
      <c r="J104" s="46">
        <f>IF(F104="","",H104-I104)</f>
        <v/>
      </c>
      <c r="K104" s="46">
        <f>IF(F104="","",G104-J104)</f>
        <v/>
      </c>
    </row>
    <row r="105">
      <c r="F105" s="33">
        <f>IF(ROW()-18&gt;$C$11,"",ROW()-18)</f>
        <v/>
      </c>
      <c r="G105" s="46">
        <f>IF(F105="","",K104)</f>
        <v/>
      </c>
      <c r="H105" s="46">
        <f>IF(F105="","",$C$12)</f>
        <v/>
      </c>
      <c r="I105" s="46">
        <f>IF(F105="","",G105*$C$8/12)</f>
        <v/>
      </c>
      <c r="J105" s="46">
        <f>IF(F105="","",H105-I105)</f>
        <v/>
      </c>
      <c r="K105" s="46">
        <f>IF(F105="","",G105-J105)</f>
        <v/>
      </c>
    </row>
    <row r="106">
      <c r="F106" s="33">
        <f>IF(ROW()-18&gt;$C$11,"",ROW()-18)</f>
        <v/>
      </c>
      <c r="G106" s="46">
        <f>IF(F106="","",K105)</f>
        <v/>
      </c>
      <c r="H106" s="46">
        <f>IF(F106="","",$C$12)</f>
        <v/>
      </c>
      <c r="I106" s="46">
        <f>IF(F106="","",G106*$C$8/12)</f>
        <v/>
      </c>
      <c r="J106" s="46">
        <f>IF(F106="","",H106-I106)</f>
        <v/>
      </c>
      <c r="K106" s="46">
        <f>IF(F106="","",G106-J106)</f>
        <v/>
      </c>
    </row>
    <row r="107">
      <c r="F107" s="33">
        <f>IF(ROW()-18&gt;$C$11,"",ROW()-18)</f>
        <v/>
      </c>
      <c r="G107" s="46">
        <f>IF(F107="","",K106)</f>
        <v/>
      </c>
      <c r="H107" s="46">
        <f>IF(F107="","",$C$12)</f>
        <v/>
      </c>
      <c r="I107" s="46">
        <f>IF(F107="","",G107*$C$8/12)</f>
        <v/>
      </c>
      <c r="J107" s="46">
        <f>IF(F107="","",H107-I107)</f>
        <v/>
      </c>
      <c r="K107" s="46">
        <f>IF(F107="","",G107-J107)</f>
        <v/>
      </c>
    </row>
    <row r="108">
      <c r="F108" s="33">
        <f>IF(ROW()-18&gt;$C$11,"",ROW()-18)</f>
        <v/>
      </c>
      <c r="G108" s="46">
        <f>IF(F108="","",K107)</f>
        <v/>
      </c>
      <c r="H108" s="46">
        <f>IF(F108="","",$C$12)</f>
        <v/>
      </c>
      <c r="I108" s="46">
        <f>IF(F108="","",G108*$C$8/12)</f>
        <v/>
      </c>
      <c r="J108" s="46">
        <f>IF(F108="","",H108-I108)</f>
        <v/>
      </c>
      <c r="K108" s="46">
        <f>IF(F108="","",G108-J108)</f>
        <v/>
      </c>
    </row>
    <row r="109">
      <c r="F109" s="33">
        <f>IF(ROW()-18&gt;$C$11,"",ROW()-18)</f>
        <v/>
      </c>
      <c r="G109" s="46">
        <f>IF(F109="","",K108)</f>
        <v/>
      </c>
      <c r="H109" s="46">
        <f>IF(F109="","",$C$12)</f>
        <v/>
      </c>
      <c r="I109" s="46">
        <f>IF(F109="","",G109*$C$8/12)</f>
        <v/>
      </c>
      <c r="J109" s="46">
        <f>IF(F109="","",H109-I109)</f>
        <v/>
      </c>
      <c r="K109" s="46">
        <f>IF(F109="","",G109-J109)</f>
        <v/>
      </c>
    </row>
    <row r="110">
      <c r="F110" s="33">
        <f>IF(ROW()-18&gt;$C$11,"",ROW()-18)</f>
        <v/>
      </c>
      <c r="G110" s="46">
        <f>IF(F110="","",K109)</f>
        <v/>
      </c>
      <c r="H110" s="46">
        <f>IF(F110="","",$C$12)</f>
        <v/>
      </c>
      <c r="I110" s="46">
        <f>IF(F110="","",G110*$C$8/12)</f>
        <v/>
      </c>
      <c r="J110" s="46">
        <f>IF(F110="","",H110-I110)</f>
        <v/>
      </c>
      <c r="K110" s="46">
        <f>IF(F110="","",G110-J110)</f>
        <v/>
      </c>
    </row>
    <row r="111">
      <c r="F111" s="33">
        <f>IF(ROW()-18&gt;$C$11,"",ROW()-18)</f>
        <v/>
      </c>
      <c r="G111" s="46">
        <f>IF(F111="","",K110)</f>
        <v/>
      </c>
      <c r="H111" s="46">
        <f>IF(F111="","",$C$12)</f>
        <v/>
      </c>
      <c r="I111" s="46">
        <f>IF(F111="","",G111*$C$8/12)</f>
        <v/>
      </c>
      <c r="J111" s="46">
        <f>IF(F111="","",H111-I111)</f>
        <v/>
      </c>
      <c r="K111" s="46">
        <f>IF(F111="","",G111-J111)</f>
        <v/>
      </c>
    </row>
    <row r="112">
      <c r="F112" s="33">
        <f>IF(ROW()-18&gt;$C$11,"",ROW()-18)</f>
        <v/>
      </c>
      <c r="G112" s="46">
        <f>IF(F112="","",K111)</f>
        <v/>
      </c>
      <c r="H112" s="46">
        <f>IF(F112="","",$C$12)</f>
        <v/>
      </c>
      <c r="I112" s="46">
        <f>IF(F112="","",G112*$C$8/12)</f>
        <v/>
      </c>
      <c r="J112" s="46">
        <f>IF(F112="","",H112-I112)</f>
        <v/>
      </c>
      <c r="K112" s="46">
        <f>IF(F112="","",G112-J112)</f>
        <v/>
      </c>
    </row>
    <row r="113">
      <c r="F113" s="33">
        <f>IF(ROW()-18&gt;$C$11,"",ROW()-18)</f>
        <v/>
      </c>
      <c r="G113" s="46">
        <f>IF(F113="","",K112)</f>
        <v/>
      </c>
      <c r="H113" s="46">
        <f>IF(F113="","",$C$12)</f>
        <v/>
      </c>
      <c r="I113" s="46">
        <f>IF(F113="","",G113*$C$8/12)</f>
        <v/>
      </c>
      <c r="J113" s="46">
        <f>IF(F113="","",H113-I113)</f>
        <v/>
      </c>
      <c r="K113" s="46">
        <f>IF(F113="","",G113-J113)</f>
        <v/>
      </c>
    </row>
    <row r="114">
      <c r="F114" s="33">
        <f>IF(ROW()-18&gt;$C$11,"",ROW()-18)</f>
        <v/>
      </c>
      <c r="G114" s="46">
        <f>IF(F114="","",K113)</f>
        <v/>
      </c>
      <c r="H114" s="46">
        <f>IF(F114="","",$C$12)</f>
        <v/>
      </c>
      <c r="I114" s="46">
        <f>IF(F114="","",G114*$C$8/12)</f>
        <v/>
      </c>
      <c r="J114" s="46">
        <f>IF(F114="","",H114-I114)</f>
        <v/>
      </c>
      <c r="K114" s="46">
        <f>IF(F114="","",G114-J114)</f>
        <v/>
      </c>
    </row>
    <row r="115">
      <c r="F115" s="33">
        <f>IF(ROW()-18&gt;$C$11,"",ROW()-18)</f>
        <v/>
      </c>
      <c r="G115" s="46">
        <f>IF(F115="","",K114)</f>
        <v/>
      </c>
      <c r="H115" s="46">
        <f>IF(F115="","",$C$12)</f>
        <v/>
      </c>
      <c r="I115" s="46">
        <f>IF(F115="","",G115*$C$8/12)</f>
        <v/>
      </c>
      <c r="J115" s="46">
        <f>IF(F115="","",H115-I115)</f>
        <v/>
      </c>
      <c r="K115" s="46">
        <f>IF(F115="","",G115-J115)</f>
        <v/>
      </c>
    </row>
    <row r="116">
      <c r="F116" s="33">
        <f>IF(ROW()-18&gt;$C$11,"",ROW()-18)</f>
        <v/>
      </c>
      <c r="G116" s="46">
        <f>IF(F116="","",K115)</f>
        <v/>
      </c>
      <c r="H116" s="46">
        <f>IF(F116="","",$C$12)</f>
        <v/>
      </c>
      <c r="I116" s="46">
        <f>IF(F116="","",G116*$C$8/12)</f>
        <v/>
      </c>
      <c r="J116" s="46">
        <f>IF(F116="","",H116-I116)</f>
        <v/>
      </c>
      <c r="K116" s="46">
        <f>IF(F116="","",G116-J116)</f>
        <v/>
      </c>
    </row>
    <row r="117">
      <c r="F117" s="33">
        <f>IF(ROW()-18&gt;$C$11,"",ROW()-18)</f>
        <v/>
      </c>
      <c r="G117" s="46">
        <f>IF(F117="","",K116)</f>
        <v/>
      </c>
      <c r="H117" s="46">
        <f>IF(F117="","",$C$12)</f>
        <v/>
      </c>
      <c r="I117" s="46">
        <f>IF(F117="","",G117*$C$8/12)</f>
        <v/>
      </c>
      <c r="J117" s="46">
        <f>IF(F117="","",H117-I117)</f>
        <v/>
      </c>
      <c r="K117" s="46">
        <f>IF(F117="","",G117-J117)</f>
        <v/>
      </c>
    </row>
    <row r="118">
      <c r="F118" s="33">
        <f>IF(ROW()-18&gt;$C$11,"",ROW()-18)</f>
        <v/>
      </c>
      <c r="G118" s="46">
        <f>IF(F118="","",K117)</f>
        <v/>
      </c>
      <c r="H118" s="46">
        <f>IF(F118="","",$C$12)</f>
        <v/>
      </c>
      <c r="I118" s="46">
        <f>IF(F118="","",G118*$C$8/12)</f>
        <v/>
      </c>
      <c r="J118" s="46">
        <f>IF(F118="","",H118-I118)</f>
        <v/>
      </c>
      <c r="K118" s="46">
        <f>IF(F118="","",G118-J118)</f>
        <v/>
      </c>
    </row>
    <row r="119">
      <c r="F119" s="33">
        <f>IF(ROW()-18&gt;$C$11,"",ROW()-18)</f>
        <v/>
      </c>
      <c r="G119" s="46">
        <f>IF(F119="","",K118)</f>
        <v/>
      </c>
      <c r="H119" s="46">
        <f>IF(F119="","",$C$12)</f>
        <v/>
      </c>
      <c r="I119" s="46">
        <f>IF(F119="","",G119*$C$8/12)</f>
        <v/>
      </c>
      <c r="J119" s="46">
        <f>IF(F119="","",H119-I119)</f>
        <v/>
      </c>
      <c r="K119" s="46">
        <f>IF(F119="","",G119-J119)</f>
        <v/>
      </c>
    </row>
    <row r="120">
      <c r="F120" s="33">
        <f>IF(ROW()-18&gt;$C$11,"",ROW()-18)</f>
        <v/>
      </c>
      <c r="G120" s="46">
        <f>IF(F120="","",K119)</f>
        <v/>
      </c>
      <c r="H120" s="46">
        <f>IF(F120="","",$C$12)</f>
        <v/>
      </c>
      <c r="I120" s="46">
        <f>IF(F120="","",G120*$C$8/12)</f>
        <v/>
      </c>
      <c r="J120" s="46">
        <f>IF(F120="","",H120-I120)</f>
        <v/>
      </c>
      <c r="K120" s="46">
        <f>IF(F120="","",G120-J120)</f>
        <v/>
      </c>
    </row>
    <row r="121">
      <c r="F121" s="33">
        <f>IF(ROW()-18&gt;$C$11,"",ROW()-18)</f>
        <v/>
      </c>
      <c r="G121" s="46">
        <f>IF(F121="","",K120)</f>
        <v/>
      </c>
      <c r="H121" s="46">
        <f>IF(F121="","",$C$12)</f>
        <v/>
      </c>
      <c r="I121" s="46">
        <f>IF(F121="","",G121*$C$8/12)</f>
        <v/>
      </c>
      <c r="J121" s="46">
        <f>IF(F121="","",H121-I121)</f>
        <v/>
      </c>
      <c r="K121" s="46">
        <f>IF(F121="","",G121-J121)</f>
        <v/>
      </c>
    </row>
    <row r="122">
      <c r="F122" s="33">
        <f>IF(ROW()-18&gt;$C$11,"",ROW()-18)</f>
        <v/>
      </c>
      <c r="G122" s="46">
        <f>IF(F122="","",K121)</f>
        <v/>
      </c>
      <c r="H122" s="46">
        <f>IF(F122="","",$C$12)</f>
        <v/>
      </c>
      <c r="I122" s="46">
        <f>IF(F122="","",G122*$C$8/12)</f>
        <v/>
      </c>
      <c r="J122" s="46">
        <f>IF(F122="","",H122-I122)</f>
        <v/>
      </c>
      <c r="K122" s="46">
        <f>IF(F122="","",G122-J122)</f>
        <v/>
      </c>
    </row>
    <row r="123">
      <c r="F123" s="33">
        <f>IF(ROW()-18&gt;$C$11,"",ROW()-18)</f>
        <v/>
      </c>
      <c r="G123" s="46">
        <f>IF(F123="","",K122)</f>
        <v/>
      </c>
      <c r="H123" s="46">
        <f>IF(F123="","",$C$12)</f>
        <v/>
      </c>
      <c r="I123" s="46">
        <f>IF(F123="","",G123*$C$8/12)</f>
        <v/>
      </c>
      <c r="J123" s="46">
        <f>IF(F123="","",H123-I123)</f>
        <v/>
      </c>
      <c r="K123" s="46">
        <f>IF(F123="","",G123-J123)</f>
        <v/>
      </c>
    </row>
    <row r="124">
      <c r="F124" s="33">
        <f>IF(ROW()-18&gt;$C$11,"",ROW()-18)</f>
        <v/>
      </c>
      <c r="G124" s="46">
        <f>IF(F124="","",K123)</f>
        <v/>
      </c>
      <c r="H124" s="46">
        <f>IF(F124="","",$C$12)</f>
        <v/>
      </c>
      <c r="I124" s="46">
        <f>IF(F124="","",G124*$C$8/12)</f>
        <v/>
      </c>
      <c r="J124" s="46">
        <f>IF(F124="","",H124-I124)</f>
        <v/>
      </c>
      <c r="K124" s="46">
        <f>IF(F124="","",G124-J124)</f>
        <v/>
      </c>
    </row>
    <row r="125">
      <c r="F125" s="33">
        <f>IF(ROW()-18&gt;$C$11,"",ROW()-18)</f>
        <v/>
      </c>
      <c r="G125" s="46">
        <f>IF(F125="","",K124)</f>
        <v/>
      </c>
      <c r="H125" s="46">
        <f>IF(F125="","",$C$12)</f>
        <v/>
      </c>
      <c r="I125" s="46">
        <f>IF(F125="","",G125*$C$8/12)</f>
        <v/>
      </c>
      <c r="J125" s="46">
        <f>IF(F125="","",H125-I125)</f>
        <v/>
      </c>
      <c r="K125" s="46">
        <f>IF(F125="","",G125-J125)</f>
        <v/>
      </c>
    </row>
    <row r="126">
      <c r="F126" s="33">
        <f>IF(ROW()-18&gt;$C$11,"",ROW()-18)</f>
        <v/>
      </c>
      <c r="G126" s="46">
        <f>IF(F126="","",K125)</f>
        <v/>
      </c>
      <c r="H126" s="46">
        <f>IF(F126="","",$C$12)</f>
        <v/>
      </c>
      <c r="I126" s="46">
        <f>IF(F126="","",G126*$C$8/12)</f>
        <v/>
      </c>
      <c r="J126" s="46">
        <f>IF(F126="","",H126-I126)</f>
        <v/>
      </c>
      <c r="K126" s="46">
        <f>IF(F126="","",G126-J126)</f>
        <v/>
      </c>
    </row>
    <row r="127">
      <c r="F127" s="33">
        <f>IF(ROW()-18&gt;$C$11,"",ROW()-18)</f>
        <v/>
      </c>
      <c r="G127" s="46">
        <f>IF(F127="","",K126)</f>
        <v/>
      </c>
      <c r="H127" s="46">
        <f>IF(F127="","",$C$12)</f>
        <v/>
      </c>
      <c r="I127" s="46">
        <f>IF(F127="","",G127*$C$8/12)</f>
        <v/>
      </c>
      <c r="J127" s="46">
        <f>IF(F127="","",H127-I127)</f>
        <v/>
      </c>
      <c r="K127" s="46">
        <f>IF(F127="","",G127-J127)</f>
        <v/>
      </c>
    </row>
    <row r="128">
      <c r="F128" s="33">
        <f>IF(ROW()-18&gt;$C$11,"",ROW()-18)</f>
        <v/>
      </c>
      <c r="G128" s="46">
        <f>IF(F128="","",K127)</f>
        <v/>
      </c>
      <c r="H128" s="46">
        <f>IF(F128="","",$C$12)</f>
        <v/>
      </c>
      <c r="I128" s="46">
        <f>IF(F128="","",G128*$C$8/12)</f>
        <v/>
      </c>
      <c r="J128" s="46">
        <f>IF(F128="","",H128-I128)</f>
        <v/>
      </c>
      <c r="K128" s="46">
        <f>IF(F128="","",G128-J128)</f>
        <v/>
      </c>
    </row>
    <row r="129">
      <c r="F129" s="33">
        <f>IF(ROW()-18&gt;$C$11,"",ROW()-18)</f>
        <v/>
      </c>
      <c r="G129" s="46">
        <f>IF(F129="","",K128)</f>
        <v/>
      </c>
      <c r="H129" s="46">
        <f>IF(F129="","",$C$12)</f>
        <v/>
      </c>
      <c r="I129" s="46">
        <f>IF(F129="","",G129*$C$8/12)</f>
        <v/>
      </c>
      <c r="J129" s="46">
        <f>IF(F129="","",H129-I129)</f>
        <v/>
      </c>
      <c r="K129" s="46">
        <f>IF(F129="","",G129-J129)</f>
        <v/>
      </c>
    </row>
    <row r="130">
      <c r="F130" s="33">
        <f>IF(ROW()-18&gt;$C$11,"",ROW()-18)</f>
        <v/>
      </c>
      <c r="G130" s="46">
        <f>IF(F130="","",K129)</f>
        <v/>
      </c>
      <c r="H130" s="46">
        <f>IF(F130="","",$C$12)</f>
        <v/>
      </c>
      <c r="I130" s="46">
        <f>IF(F130="","",G130*$C$8/12)</f>
        <v/>
      </c>
      <c r="J130" s="46">
        <f>IF(F130="","",H130-I130)</f>
        <v/>
      </c>
      <c r="K130" s="46">
        <f>IF(F130="","",G130-J130)</f>
        <v/>
      </c>
    </row>
    <row r="131">
      <c r="F131" s="33">
        <f>IF(ROW()-18&gt;$C$11,"",ROW()-18)</f>
        <v/>
      </c>
      <c r="G131" s="46">
        <f>IF(F131="","",K130)</f>
        <v/>
      </c>
      <c r="H131" s="46">
        <f>IF(F131="","",$C$12)</f>
        <v/>
      </c>
      <c r="I131" s="46">
        <f>IF(F131="","",G131*$C$8/12)</f>
        <v/>
      </c>
      <c r="J131" s="46">
        <f>IF(F131="","",H131-I131)</f>
        <v/>
      </c>
      <c r="K131" s="46">
        <f>IF(F131="","",G131-J131)</f>
        <v/>
      </c>
    </row>
    <row r="132">
      <c r="F132" s="33">
        <f>IF(ROW()-18&gt;$C$11,"",ROW()-18)</f>
        <v/>
      </c>
      <c r="G132" s="46">
        <f>IF(F132="","",K131)</f>
        <v/>
      </c>
      <c r="H132" s="46">
        <f>IF(F132="","",$C$12)</f>
        <v/>
      </c>
      <c r="I132" s="46">
        <f>IF(F132="","",G132*$C$8/12)</f>
        <v/>
      </c>
      <c r="J132" s="46">
        <f>IF(F132="","",H132-I132)</f>
        <v/>
      </c>
      <c r="K132" s="46">
        <f>IF(F132="","",G132-J132)</f>
        <v/>
      </c>
    </row>
    <row r="133">
      <c r="F133" s="33">
        <f>IF(ROW()-18&gt;$C$11,"",ROW()-18)</f>
        <v/>
      </c>
      <c r="G133" s="46">
        <f>IF(F133="","",K132)</f>
        <v/>
      </c>
      <c r="H133" s="46">
        <f>IF(F133="","",$C$12)</f>
        <v/>
      </c>
      <c r="I133" s="46">
        <f>IF(F133="","",G133*$C$8/12)</f>
        <v/>
      </c>
      <c r="J133" s="46">
        <f>IF(F133="","",H133-I133)</f>
        <v/>
      </c>
      <c r="K133" s="46">
        <f>IF(F133="","",G133-J133)</f>
        <v/>
      </c>
    </row>
    <row r="134">
      <c r="F134" s="33">
        <f>IF(ROW()-18&gt;$C$11,"",ROW()-18)</f>
        <v/>
      </c>
      <c r="G134" s="46">
        <f>IF(F134="","",K133)</f>
        <v/>
      </c>
      <c r="H134" s="46">
        <f>IF(F134="","",$C$12)</f>
        <v/>
      </c>
      <c r="I134" s="46">
        <f>IF(F134="","",G134*$C$8/12)</f>
        <v/>
      </c>
      <c r="J134" s="46">
        <f>IF(F134="","",H134-I134)</f>
        <v/>
      </c>
      <c r="K134" s="46">
        <f>IF(F134="","",G134-J134)</f>
        <v/>
      </c>
    </row>
    <row r="135">
      <c r="F135" s="33">
        <f>IF(ROW()-18&gt;$C$11,"",ROW()-18)</f>
        <v/>
      </c>
      <c r="G135" s="46">
        <f>IF(F135="","",K134)</f>
        <v/>
      </c>
      <c r="H135" s="46">
        <f>IF(F135="","",$C$12)</f>
        <v/>
      </c>
      <c r="I135" s="46">
        <f>IF(F135="","",G135*$C$8/12)</f>
        <v/>
      </c>
      <c r="J135" s="46">
        <f>IF(F135="","",H135-I135)</f>
        <v/>
      </c>
      <c r="K135" s="46">
        <f>IF(F135="","",G135-J135)</f>
        <v/>
      </c>
    </row>
    <row r="136">
      <c r="F136" s="33">
        <f>IF(ROW()-18&gt;$C$11,"",ROW()-18)</f>
        <v/>
      </c>
      <c r="G136" s="46">
        <f>IF(F136="","",K135)</f>
        <v/>
      </c>
      <c r="H136" s="46">
        <f>IF(F136="","",$C$12)</f>
        <v/>
      </c>
      <c r="I136" s="46">
        <f>IF(F136="","",G136*$C$8/12)</f>
        <v/>
      </c>
      <c r="J136" s="46">
        <f>IF(F136="","",H136-I136)</f>
        <v/>
      </c>
      <c r="K136" s="46">
        <f>IF(F136="","",G136-J136)</f>
        <v/>
      </c>
    </row>
    <row r="137">
      <c r="F137" s="33">
        <f>IF(ROW()-18&gt;$C$11,"",ROW()-18)</f>
        <v/>
      </c>
      <c r="G137" s="46">
        <f>IF(F137="","",K136)</f>
        <v/>
      </c>
      <c r="H137" s="46">
        <f>IF(F137="","",$C$12)</f>
        <v/>
      </c>
      <c r="I137" s="46">
        <f>IF(F137="","",G137*$C$8/12)</f>
        <v/>
      </c>
      <c r="J137" s="46">
        <f>IF(F137="","",H137-I137)</f>
        <v/>
      </c>
      <c r="K137" s="46">
        <f>IF(F137="","",G137-J137)</f>
        <v/>
      </c>
    </row>
    <row r="138">
      <c r="F138" s="33">
        <f>IF(ROW()-18&gt;$C$11,"",ROW()-18)</f>
        <v/>
      </c>
      <c r="G138" s="46">
        <f>IF(F138="","",K137)</f>
        <v/>
      </c>
      <c r="H138" s="46">
        <f>IF(F138="","",$C$12)</f>
        <v/>
      </c>
      <c r="I138" s="46">
        <f>IF(F138="","",G138*$C$8/12)</f>
        <v/>
      </c>
      <c r="J138" s="46">
        <f>IF(F138="","",H138-I138)</f>
        <v/>
      </c>
      <c r="K138" s="46">
        <f>IF(F138="","",G138-J138)</f>
        <v/>
      </c>
    </row>
    <row r="139">
      <c r="F139" s="33">
        <f>IF(ROW()-18&gt;$C$11,"",ROW()-18)</f>
        <v/>
      </c>
      <c r="G139" s="46">
        <f>IF(F139="","",K138)</f>
        <v/>
      </c>
      <c r="H139" s="46">
        <f>IF(F139="","",$C$12)</f>
        <v/>
      </c>
      <c r="I139" s="46">
        <f>IF(F139="","",G139*$C$8/12)</f>
        <v/>
      </c>
      <c r="J139" s="46">
        <f>IF(F139="","",H139-I139)</f>
        <v/>
      </c>
      <c r="K139" s="46">
        <f>IF(F139="","",G139-J139)</f>
        <v/>
      </c>
    </row>
    <row r="140">
      <c r="F140" s="33">
        <f>IF(ROW()-18&gt;$C$11,"",ROW()-18)</f>
        <v/>
      </c>
      <c r="G140" s="46">
        <f>IF(F140="","",K139)</f>
        <v/>
      </c>
      <c r="H140" s="46">
        <f>IF(F140="","",$C$12)</f>
        <v/>
      </c>
      <c r="I140" s="46">
        <f>IF(F140="","",G140*$C$8/12)</f>
        <v/>
      </c>
      <c r="J140" s="46">
        <f>IF(F140="","",H140-I140)</f>
        <v/>
      </c>
      <c r="K140" s="46">
        <f>IF(F140="","",G140-J140)</f>
        <v/>
      </c>
    </row>
    <row r="141">
      <c r="F141" s="33">
        <f>IF(ROW()-18&gt;$C$11,"",ROW()-18)</f>
        <v/>
      </c>
      <c r="G141" s="46">
        <f>IF(F141="","",K140)</f>
        <v/>
      </c>
      <c r="H141" s="46">
        <f>IF(F141="","",$C$12)</f>
        <v/>
      </c>
      <c r="I141" s="46">
        <f>IF(F141="","",G141*$C$8/12)</f>
        <v/>
      </c>
      <c r="J141" s="46">
        <f>IF(F141="","",H141-I141)</f>
        <v/>
      </c>
      <c r="K141" s="46">
        <f>IF(F141="","",G141-J141)</f>
        <v/>
      </c>
    </row>
    <row r="142">
      <c r="F142" s="33">
        <f>IF(ROW()-18&gt;$C$11,"",ROW()-18)</f>
        <v/>
      </c>
      <c r="G142" s="46">
        <f>IF(F142="","",K141)</f>
        <v/>
      </c>
      <c r="H142" s="46">
        <f>IF(F142="","",$C$12)</f>
        <v/>
      </c>
      <c r="I142" s="46">
        <f>IF(F142="","",G142*$C$8/12)</f>
        <v/>
      </c>
      <c r="J142" s="46">
        <f>IF(F142="","",H142-I142)</f>
        <v/>
      </c>
      <c r="K142" s="46">
        <f>IF(F142="","",G142-J142)</f>
        <v/>
      </c>
    </row>
    <row r="143">
      <c r="F143" s="33">
        <f>IF(ROW()-18&gt;$C$11,"",ROW()-18)</f>
        <v/>
      </c>
      <c r="G143" s="46">
        <f>IF(F143="","",K142)</f>
        <v/>
      </c>
      <c r="H143" s="46">
        <f>IF(F143="","",$C$12)</f>
        <v/>
      </c>
      <c r="I143" s="46">
        <f>IF(F143="","",G143*$C$8/12)</f>
        <v/>
      </c>
      <c r="J143" s="46">
        <f>IF(F143="","",H143-I143)</f>
        <v/>
      </c>
      <c r="K143" s="46">
        <f>IF(F143="","",G143-J143)</f>
        <v/>
      </c>
    </row>
    <row r="144">
      <c r="F144" s="33">
        <f>IF(ROW()-18&gt;$C$11,"",ROW()-18)</f>
        <v/>
      </c>
      <c r="G144" s="46">
        <f>IF(F144="","",K143)</f>
        <v/>
      </c>
      <c r="H144" s="46">
        <f>IF(F144="","",$C$12)</f>
        <v/>
      </c>
      <c r="I144" s="46">
        <f>IF(F144="","",G144*$C$8/12)</f>
        <v/>
      </c>
      <c r="J144" s="46">
        <f>IF(F144="","",H144-I144)</f>
        <v/>
      </c>
      <c r="K144" s="46">
        <f>IF(F144="","",G144-J144)</f>
        <v/>
      </c>
    </row>
    <row r="145">
      <c r="F145" s="33">
        <f>IF(ROW()-18&gt;$C$11,"",ROW()-18)</f>
        <v/>
      </c>
      <c r="G145" s="46">
        <f>IF(F145="","",K144)</f>
        <v/>
      </c>
      <c r="H145" s="46">
        <f>IF(F145="","",$C$12)</f>
        <v/>
      </c>
      <c r="I145" s="46">
        <f>IF(F145="","",G145*$C$8/12)</f>
        <v/>
      </c>
      <c r="J145" s="46">
        <f>IF(F145="","",H145-I145)</f>
        <v/>
      </c>
      <c r="K145" s="46">
        <f>IF(F145="","",G145-J145)</f>
        <v/>
      </c>
    </row>
    <row r="146">
      <c r="F146" s="33">
        <f>IF(ROW()-18&gt;$C$11,"",ROW()-18)</f>
        <v/>
      </c>
      <c r="G146" s="46">
        <f>IF(F146="","",K145)</f>
        <v/>
      </c>
      <c r="H146" s="46">
        <f>IF(F146="","",$C$12)</f>
        <v/>
      </c>
      <c r="I146" s="46">
        <f>IF(F146="","",G146*$C$8/12)</f>
        <v/>
      </c>
      <c r="J146" s="46">
        <f>IF(F146="","",H146-I146)</f>
        <v/>
      </c>
      <c r="K146" s="46">
        <f>IF(F146="","",G146-J146)</f>
        <v/>
      </c>
    </row>
    <row r="147">
      <c r="F147" s="33">
        <f>IF(ROW()-18&gt;$C$11,"",ROW()-18)</f>
        <v/>
      </c>
      <c r="G147" s="46">
        <f>IF(F147="","",K146)</f>
        <v/>
      </c>
      <c r="H147" s="46">
        <f>IF(F147="","",$C$12)</f>
        <v/>
      </c>
      <c r="I147" s="46">
        <f>IF(F147="","",G147*$C$8/12)</f>
        <v/>
      </c>
      <c r="J147" s="46">
        <f>IF(F147="","",H147-I147)</f>
        <v/>
      </c>
      <c r="K147" s="46">
        <f>IF(F147="","",G147-J147)</f>
        <v/>
      </c>
    </row>
    <row r="148">
      <c r="F148" s="33">
        <f>IF(ROW()-18&gt;$C$11,"",ROW()-18)</f>
        <v/>
      </c>
      <c r="G148" s="46">
        <f>IF(F148="","",K147)</f>
        <v/>
      </c>
      <c r="H148" s="46">
        <f>IF(F148="","",$C$12)</f>
        <v/>
      </c>
      <c r="I148" s="46">
        <f>IF(F148="","",G148*$C$8/12)</f>
        <v/>
      </c>
      <c r="J148" s="46">
        <f>IF(F148="","",H148-I148)</f>
        <v/>
      </c>
      <c r="K148" s="46">
        <f>IF(F148="","",G148-J148)</f>
        <v/>
      </c>
    </row>
    <row r="149">
      <c r="F149" s="33">
        <f>IF(ROW()-18&gt;$C$11,"",ROW()-18)</f>
        <v/>
      </c>
      <c r="G149" s="46">
        <f>IF(F149="","",K148)</f>
        <v/>
      </c>
      <c r="H149" s="46">
        <f>IF(F149="","",$C$12)</f>
        <v/>
      </c>
      <c r="I149" s="46">
        <f>IF(F149="","",G149*$C$8/12)</f>
        <v/>
      </c>
      <c r="J149" s="46">
        <f>IF(F149="","",H149-I149)</f>
        <v/>
      </c>
      <c r="K149" s="46">
        <f>IF(F149="","",G149-J149)</f>
        <v/>
      </c>
    </row>
    <row r="150">
      <c r="F150" s="33">
        <f>IF(ROW()-18&gt;$C$11,"",ROW()-18)</f>
        <v/>
      </c>
      <c r="G150" s="46">
        <f>IF(F150="","",K149)</f>
        <v/>
      </c>
      <c r="H150" s="46">
        <f>IF(F150="","",$C$12)</f>
        <v/>
      </c>
      <c r="I150" s="46">
        <f>IF(F150="","",G150*$C$8/12)</f>
        <v/>
      </c>
      <c r="J150" s="46">
        <f>IF(F150="","",H150-I150)</f>
        <v/>
      </c>
      <c r="K150" s="46">
        <f>IF(F150="","",G150-J150)</f>
        <v/>
      </c>
    </row>
    <row r="151">
      <c r="F151" s="33">
        <f>IF(ROW()-18&gt;$C$11,"",ROW()-18)</f>
        <v/>
      </c>
      <c r="G151" s="46">
        <f>IF(F151="","",K150)</f>
        <v/>
      </c>
      <c r="H151" s="46">
        <f>IF(F151="","",$C$12)</f>
        <v/>
      </c>
      <c r="I151" s="46">
        <f>IF(F151="","",G151*$C$8/12)</f>
        <v/>
      </c>
      <c r="J151" s="46">
        <f>IF(F151="","",H151-I151)</f>
        <v/>
      </c>
      <c r="K151" s="46">
        <f>IF(F151="","",G151-J151)</f>
        <v/>
      </c>
    </row>
    <row r="152">
      <c r="F152" s="33">
        <f>IF(ROW()-18&gt;$C$11,"",ROW()-18)</f>
        <v/>
      </c>
      <c r="G152" s="46">
        <f>IF(F152="","",K151)</f>
        <v/>
      </c>
      <c r="H152" s="46">
        <f>IF(F152="","",$C$12)</f>
        <v/>
      </c>
      <c r="I152" s="46">
        <f>IF(F152="","",G152*$C$8/12)</f>
        <v/>
      </c>
      <c r="J152" s="46">
        <f>IF(F152="","",H152-I152)</f>
        <v/>
      </c>
      <c r="K152" s="46">
        <f>IF(F152="","",G152-J152)</f>
        <v/>
      </c>
    </row>
    <row r="153">
      <c r="F153" s="33">
        <f>IF(ROW()-18&gt;$C$11,"",ROW()-18)</f>
        <v/>
      </c>
      <c r="G153" s="46">
        <f>IF(F153="","",K152)</f>
        <v/>
      </c>
      <c r="H153" s="46">
        <f>IF(F153="","",$C$12)</f>
        <v/>
      </c>
      <c r="I153" s="46">
        <f>IF(F153="","",G153*$C$8/12)</f>
        <v/>
      </c>
      <c r="J153" s="46">
        <f>IF(F153="","",H153-I153)</f>
        <v/>
      </c>
      <c r="K153" s="46">
        <f>IF(F153="","",G153-J153)</f>
        <v/>
      </c>
    </row>
    <row r="154">
      <c r="F154" s="33">
        <f>IF(ROW()-18&gt;$C$11,"",ROW()-18)</f>
        <v/>
      </c>
      <c r="G154" s="46">
        <f>IF(F154="","",K153)</f>
        <v/>
      </c>
      <c r="H154" s="46">
        <f>IF(F154="","",$C$12)</f>
        <v/>
      </c>
      <c r="I154" s="46">
        <f>IF(F154="","",G154*$C$8/12)</f>
        <v/>
      </c>
      <c r="J154" s="46">
        <f>IF(F154="","",H154-I154)</f>
        <v/>
      </c>
      <c r="K154" s="46">
        <f>IF(F154="","",G154-J154)</f>
        <v/>
      </c>
    </row>
    <row r="155">
      <c r="F155" s="33">
        <f>IF(ROW()-18&gt;$C$11,"",ROW()-18)</f>
        <v/>
      </c>
      <c r="G155" s="46">
        <f>IF(F155="","",K154)</f>
        <v/>
      </c>
      <c r="H155" s="46">
        <f>IF(F155="","",$C$12)</f>
        <v/>
      </c>
      <c r="I155" s="46">
        <f>IF(F155="","",G155*$C$8/12)</f>
        <v/>
      </c>
      <c r="J155" s="46">
        <f>IF(F155="","",H155-I155)</f>
        <v/>
      </c>
      <c r="K155" s="46">
        <f>IF(F155="","",G155-J155)</f>
        <v/>
      </c>
    </row>
    <row r="156">
      <c r="F156" s="33">
        <f>IF(ROW()-18&gt;$C$11,"",ROW()-18)</f>
        <v/>
      </c>
      <c r="G156" s="46">
        <f>IF(F156="","",K155)</f>
        <v/>
      </c>
      <c r="H156" s="46">
        <f>IF(F156="","",$C$12)</f>
        <v/>
      </c>
      <c r="I156" s="46">
        <f>IF(F156="","",G156*$C$8/12)</f>
        <v/>
      </c>
      <c r="J156" s="46">
        <f>IF(F156="","",H156-I156)</f>
        <v/>
      </c>
      <c r="K156" s="46">
        <f>IF(F156="","",G156-J156)</f>
        <v/>
      </c>
    </row>
    <row r="157">
      <c r="F157" s="33">
        <f>IF(ROW()-18&gt;$C$11,"",ROW()-18)</f>
        <v/>
      </c>
      <c r="G157" s="46">
        <f>IF(F157="","",K156)</f>
        <v/>
      </c>
      <c r="H157" s="46">
        <f>IF(F157="","",$C$12)</f>
        <v/>
      </c>
      <c r="I157" s="46">
        <f>IF(F157="","",G157*$C$8/12)</f>
        <v/>
      </c>
      <c r="J157" s="46">
        <f>IF(F157="","",H157-I157)</f>
        <v/>
      </c>
      <c r="K157" s="46">
        <f>IF(F157="","",G157-J157)</f>
        <v/>
      </c>
    </row>
    <row r="158">
      <c r="F158" s="33">
        <f>IF(ROW()-18&gt;$C$11,"",ROW()-18)</f>
        <v/>
      </c>
      <c r="G158" s="46">
        <f>IF(F158="","",K157)</f>
        <v/>
      </c>
      <c r="H158" s="46">
        <f>IF(F158="","",$C$12)</f>
        <v/>
      </c>
      <c r="I158" s="46">
        <f>IF(F158="","",G158*$C$8/12)</f>
        <v/>
      </c>
      <c r="J158" s="46">
        <f>IF(F158="","",H158-I158)</f>
        <v/>
      </c>
      <c r="K158" s="46">
        <f>IF(F158="","",G158-J158)</f>
        <v/>
      </c>
    </row>
    <row r="159">
      <c r="F159" s="33">
        <f>IF(ROW()-18&gt;$C$11,"",ROW()-18)</f>
        <v/>
      </c>
      <c r="G159" s="46">
        <f>IF(F159="","",K158)</f>
        <v/>
      </c>
      <c r="H159" s="46">
        <f>IF(F159="","",$C$12)</f>
        <v/>
      </c>
      <c r="I159" s="46">
        <f>IF(F159="","",G159*$C$8/12)</f>
        <v/>
      </c>
      <c r="J159" s="46">
        <f>IF(F159="","",H159-I159)</f>
        <v/>
      </c>
      <c r="K159" s="46">
        <f>IF(F159="","",G159-J159)</f>
        <v/>
      </c>
    </row>
    <row r="160">
      <c r="F160" s="33">
        <f>IF(ROW()-18&gt;$C$11,"",ROW()-18)</f>
        <v/>
      </c>
      <c r="G160" s="46">
        <f>IF(F160="","",K159)</f>
        <v/>
      </c>
      <c r="H160" s="46">
        <f>IF(F160="","",$C$12)</f>
        <v/>
      </c>
      <c r="I160" s="46">
        <f>IF(F160="","",G160*$C$8/12)</f>
        <v/>
      </c>
      <c r="J160" s="46">
        <f>IF(F160="","",H160-I160)</f>
        <v/>
      </c>
      <c r="K160" s="46">
        <f>IF(F160="","",G160-J160)</f>
        <v/>
      </c>
    </row>
    <row r="161">
      <c r="F161" s="33">
        <f>IF(ROW()-18&gt;$C$11,"",ROW()-18)</f>
        <v/>
      </c>
      <c r="G161" s="46">
        <f>IF(F161="","",K160)</f>
        <v/>
      </c>
      <c r="H161" s="46">
        <f>IF(F161="","",$C$12)</f>
        <v/>
      </c>
      <c r="I161" s="46">
        <f>IF(F161="","",G161*$C$8/12)</f>
        <v/>
      </c>
      <c r="J161" s="46">
        <f>IF(F161="","",H161-I161)</f>
        <v/>
      </c>
      <c r="K161" s="46">
        <f>IF(F161="","",G161-J161)</f>
        <v/>
      </c>
    </row>
    <row r="162">
      <c r="F162" s="33">
        <f>IF(ROW()-18&gt;$C$11,"",ROW()-18)</f>
        <v/>
      </c>
      <c r="G162" s="46">
        <f>IF(F162="","",K161)</f>
        <v/>
      </c>
      <c r="H162" s="46">
        <f>IF(F162="","",$C$12)</f>
        <v/>
      </c>
      <c r="I162" s="46">
        <f>IF(F162="","",G162*$C$8/12)</f>
        <v/>
      </c>
      <c r="J162" s="46">
        <f>IF(F162="","",H162-I162)</f>
        <v/>
      </c>
      <c r="K162" s="46">
        <f>IF(F162="","",G162-J162)</f>
        <v/>
      </c>
    </row>
    <row r="163">
      <c r="F163" s="33">
        <f>IF(ROW()-18&gt;$C$11,"",ROW()-18)</f>
        <v/>
      </c>
      <c r="G163" s="46">
        <f>IF(F163="","",K162)</f>
        <v/>
      </c>
      <c r="H163" s="46">
        <f>IF(F163="","",$C$12)</f>
        <v/>
      </c>
      <c r="I163" s="46">
        <f>IF(F163="","",G163*$C$8/12)</f>
        <v/>
      </c>
      <c r="J163" s="46">
        <f>IF(F163="","",H163-I163)</f>
        <v/>
      </c>
      <c r="K163" s="46">
        <f>IF(F163="","",G163-J163)</f>
        <v/>
      </c>
    </row>
    <row r="164">
      <c r="F164" s="33">
        <f>IF(ROW()-18&gt;$C$11,"",ROW()-18)</f>
        <v/>
      </c>
      <c r="G164" s="46">
        <f>IF(F164="","",K163)</f>
        <v/>
      </c>
      <c r="H164" s="46">
        <f>IF(F164="","",$C$12)</f>
        <v/>
      </c>
      <c r="I164" s="46">
        <f>IF(F164="","",G164*$C$8/12)</f>
        <v/>
      </c>
      <c r="J164" s="46">
        <f>IF(F164="","",H164-I164)</f>
        <v/>
      </c>
      <c r="K164" s="46">
        <f>IF(F164="","",G164-J164)</f>
        <v/>
      </c>
    </row>
    <row r="165">
      <c r="F165" s="33">
        <f>IF(ROW()-18&gt;$C$11,"",ROW()-18)</f>
        <v/>
      </c>
      <c r="G165" s="46">
        <f>IF(F165="","",K164)</f>
        <v/>
      </c>
      <c r="H165" s="46">
        <f>IF(F165="","",$C$12)</f>
        <v/>
      </c>
      <c r="I165" s="46">
        <f>IF(F165="","",G165*$C$8/12)</f>
        <v/>
      </c>
      <c r="J165" s="46">
        <f>IF(F165="","",H165-I165)</f>
        <v/>
      </c>
      <c r="K165" s="46">
        <f>IF(F165="","",G165-J165)</f>
        <v/>
      </c>
    </row>
    <row r="166">
      <c r="F166" s="33">
        <f>IF(ROW()-18&gt;$C$11,"",ROW()-18)</f>
        <v/>
      </c>
      <c r="G166" s="46">
        <f>IF(F166="","",K165)</f>
        <v/>
      </c>
      <c r="H166" s="46">
        <f>IF(F166="","",$C$12)</f>
        <v/>
      </c>
      <c r="I166" s="46">
        <f>IF(F166="","",G166*$C$8/12)</f>
        <v/>
      </c>
      <c r="J166" s="46">
        <f>IF(F166="","",H166-I166)</f>
        <v/>
      </c>
      <c r="K166" s="46">
        <f>IF(F166="","",G166-J166)</f>
        <v/>
      </c>
    </row>
    <row r="167">
      <c r="F167" s="33">
        <f>IF(ROW()-18&gt;$C$11,"",ROW()-18)</f>
        <v/>
      </c>
      <c r="G167" s="46">
        <f>IF(F167="","",K166)</f>
        <v/>
      </c>
      <c r="H167" s="46">
        <f>IF(F167="","",$C$12)</f>
        <v/>
      </c>
      <c r="I167" s="46">
        <f>IF(F167="","",G167*$C$8/12)</f>
        <v/>
      </c>
      <c r="J167" s="46">
        <f>IF(F167="","",H167-I167)</f>
        <v/>
      </c>
      <c r="K167" s="46">
        <f>IF(F167="","",G167-J167)</f>
        <v/>
      </c>
    </row>
    <row r="168">
      <c r="F168" s="33">
        <f>IF(ROW()-18&gt;$C$11,"",ROW()-18)</f>
        <v/>
      </c>
      <c r="G168" s="46">
        <f>IF(F168="","",K167)</f>
        <v/>
      </c>
      <c r="H168" s="46">
        <f>IF(F168="","",$C$12)</f>
        <v/>
      </c>
      <c r="I168" s="46">
        <f>IF(F168="","",G168*$C$8/12)</f>
        <v/>
      </c>
      <c r="J168" s="46">
        <f>IF(F168="","",H168-I168)</f>
        <v/>
      </c>
      <c r="K168" s="46">
        <f>IF(F168="","",G168-J168)</f>
        <v/>
      </c>
    </row>
    <row r="169">
      <c r="F169" s="33">
        <f>IF(ROW()-18&gt;$C$11,"",ROW()-18)</f>
        <v/>
      </c>
      <c r="G169" s="46">
        <f>IF(F169="","",K168)</f>
        <v/>
      </c>
      <c r="H169" s="46">
        <f>IF(F169="","",$C$12)</f>
        <v/>
      </c>
      <c r="I169" s="46">
        <f>IF(F169="","",G169*$C$8/12)</f>
        <v/>
      </c>
      <c r="J169" s="46">
        <f>IF(F169="","",H169-I169)</f>
        <v/>
      </c>
      <c r="K169" s="46">
        <f>IF(F169="","",G169-J169)</f>
        <v/>
      </c>
    </row>
    <row r="170">
      <c r="F170" s="33">
        <f>IF(ROW()-18&gt;$C$11,"",ROW()-18)</f>
        <v/>
      </c>
      <c r="G170" s="46">
        <f>IF(F170="","",K169)</f>
        <v/>
      </c>
      <c r="H170" s="46">
        <f>IF(F170="","",$C$12)</f>
        <v/>
      </c>
      <c r="I170" s="46">
        <f>IF(F170="","",G170*$C$8/12)</f>
        <v/>
      </c>
      <c r="J170" s="46">
        <f>IF(F170="","",H170-I170)</f>
        <v/>
      </c>
      <c r="K170" s="46">
        <f>IF(F170="","",G170-J170)</f>
        <v/>
      </c>
    </row>
    <row r="171">
      <c r="F171" s="33">
        <f>IF(ROW()-18&gt;$C$11,"",ROW()-18)</f>
        <v/>
      </c>
      <c r="G171" s="46">
        <f>IF(F171="","",K170)</f>
        <v/>
      </c>
      <c r="H171" s="46">
        <f>IF(F171="","",$C$12)</f>
        <v/>
      </c>
      <c r="I171" s="46">
        <f>IF(F171="","",G171*$C$8/12)</f>
        <v/>
      </c>
      <c r="J171" s="46">
        <f>IF(F171="","",H171-I171)</f>
        <v/>
      </c>
      <c r="K171" s="46">
        <f>IF(F171="","",G171-J171)</f>
        <v/>
      </c>
    </row>
    <row r="172">
      <c r="F172" s="33">
        <f>IF(ROW()-18&gt;$C$11,"",ROW()-18)</f>
        <v/>
      </c>
      <c r="G172" s="46">
        <f>IF(F172="","",K171)</f>
        <v/>
      </c>
      <c r="H172" s="46">
        <f>IF(F172="","",$C$12)</f>
        <v/>
      </c>
      <c r="I172" s="46">
        <f>IF(F172="","",G172*$C$8/12)</f>
        <v/>
      </c>
      <c r="J172" s="46">
        <f>IF(F172="","",H172-I172)</f>
        <v/>
      </c>
      <c r="K172" s="46">
        <f>IF(F172="","",G172-J172)</f>
        <v/>
      </c>
    </row>
    <row r="173">
      <c r="F173" s="33">
        <f>IF(ROW()-18&gt;$C$11,"",ROW()-18)</f>
        <v/>
      </c>
      <c r="G173" s="46">
        <f>IF(F173="","",K172)</f>
        <v/>
      </c>
      <c r="H173" s="46">
        <f>IF(F173="","",$C$12)</f>
        <v/>
      </c>
      <c r="I173" s="46">
        <f>IF(F173="","",G173*$C$8/12)</f>
        <v/>
      </c>
      <c r="J173" s="46">
        <f>IF(F173="","",H173-I173)</f>
        <v/>
      </c>
      <c r="K173" s="46">
        <f>IF(F173="","",G173-J173)</f>
        <v/>
      </c>
    </row>
    <row r="174">
      <c r="F174" s="33">
        <f>IF(ROW()-18&gt;$C$11,"",ROW()-18)</f>
        <v/>
      </c>
      <c r="G174" s="46">
        <f>IF(F174="","",K173)</f>
        <v/>
      </c>
      <c r="H174" s="46">
        <f>IF(F174="","",$C$12)</f>
        <v/>
      </c>
      <c r="I174" s="46">
        <f>IF(F174="","",G174*$C$8/12)</f>
        <v/>
      </c>
      <c r="J174" s="46">
        <f>IF(F174="","",H174-I174)</f>
        <v/>
      </c>
      <c r="K174" s="46">
        <f>IF(F174="","",G174-J174)</f>
        <v/>
      </c>
    </row>
    <row r="175">
      <c r="F175" s="33">
        <f>IF(ROW()-18&gt;$C$11,"",ROW()-18)</f>
        <v/>
      </c>
      <c r="G175" s="46">
        <f>IF(F175="","",K174)</f>
        <v/>
      </c>
      <c r="H175" s="46">
        <f>IF(F175="","",$C$12)</f>
        <v/>
      </c>
      <c r="I175" s="46">
        <f>IF(F175="","",G175*$C$8/12)</f>
        <v/>
      </c>
      <c r="J175" s="46">
        <f>IF(F175="","",H175-I175)</f>
        <v/>
      </c>
      <c r="K175" s="46">
        <f>IF(F175="","",G175-J175)</f>
        <v/>
      </c>
    </row>
    <row r="176">
      <c r="F176" s="33">
        <f>IF(ROW()-18&gt;$C$11,"",ROW()-18)</f>
        <v/>
      </c>
      <c r="G176" s="46">
        <f>IF(F176="","",K175)</f>
        <v/>
      </c>
      <c r="H176" s="46">
        <f>IF(F176="","",$C$12)</f>
        <v/>
      </c>
      <c r="I176" s="46">
        <f>IF(F176="","",G176*$C$8/12)</f>
        <v/>
      </c>
      <c r="J176" s="46">
        <f>IF(F176="","",H176-I176)</f>
        <v/>
      </c>
      <c r="K176" s="46">
        <f>IF(F176="","",G176-J176)</f>
        <v/>
      </c>
    </row>
    <row r="177">
      <c r="F177" s="33">
        <f>IF(ROW()-18&gt;$C$11,"",ROW()-18)</f>
        <v/>
      </c>
      <c r="G177" s="46">
        <f>IF(F177="","",K176)</f>
        <v/>
      </c>
      <c r="H177" s="46">
        <f>IF(F177="","",$C$12)</f>
        <v/>
      </c>
      <c r="I177" s="46">
        <f>IF(F177="","",G177*$C$8/12)</f>
        <v/>
      </c>
      <c r="J177" s="46">
        <f>IF(F177="","",H177-I177)</f>
        <v/>
      </c>
      <c r="K177" s="46">
        <f>IF(F177="","",G177-J177)</f>
        <v/>
      </c>
    </row>
    <row r="178">
      <c r="F178" s="33">
        <f>IF(ROW()-18&gt;$C$11,"",ROW()-18)</f>
        <v/>
      </c>
      <c r="G178" s="46">
        <f>IF(F178="","",K177)</f>
        <v/>
      </c>
      <c r="H178" s="46">
        <f>IF(F178="","",$C$12)</f>
        <v/>
      </c>
      <c r="I178" s="46">
        <f>IF(F178="","",G178*$C$8/12)</f>
        <v/>
      </c>
      <c r="J178" s="46">
        <f>IF(F178="","",H178-I178)</f>
        <v/>
      </c>
      <c r="K178" s="46">
        <f>IF(F178="","",G178-J178)</f>
        <v/>
      </c>
    </row>
    <row r="179">
      <c r="F179" s="33">
        <f>IF(ROW()-18&gt;$C$11,"",ROW()-18)</f>
        <v/>
      </c>
      <c r="G179" s="46">
        <f>IF(F179="","",K178)</f>
        <v/>
      </c>
      <c r="H179" s="46">
        <f>IF(F179="","",$C$12)</f>
        <v/>
      </c>
      <c r="I179" s="46">
        <f>IF(F179="","",G179*$C$8/12)</f>
        <v/>
      </c>
      <c r="J179" s="46">
        <f>IF(F179="","",H179-I179)</f>
        <v/>
      </c>
      <c r="K179" s="46">
        <f>IF(F179="","",G179-J179)</f>
        <v/>
      </c>
    </row>
    <row r="180">
      <c r="F180" s="33">
        <f>IF(ROW()-18&gt;$C$11,"",ROW()-18)</f>
        <v/>
      </c>
      <c r="G180" s="46">
        <f>IF(F180="","",K179)</f>
        <v/>
      </c>
      <c r="H180" s="46">
        <f>IF(F180="","",$C$12)</f>
        <v/>
      </c>
      <c r="I180" s="46">
        <f>IF(F180="","",G180*$C$8/12)</f>
        <v/>
      </c>
      <c r="J180" s="46">
        <f>IF(F180="","",H180-I180)</f>
        <v/>
      </c>
      <c r="K180" s="46">
        <f>IF(F180="","",G180-J180)</f>
        <v/>
      </c>
    </row>
    <row r="181">
      <c r="F181" s="33">
        <f>IF(ROW()-18&gt;$C$11,"",ROW()-18)</f>
        <v/>
      </c>
      <c r="G181" s="46">
        <f>IF(F181="","",K180)</f>
        <v/>
      </c>
      <c r="H181" s="46">
        <f>IF(F181="","",$C$12)</f>
        <v/>
      </c>
      <c r="I181" s="46">
        <f>IF(F181="","",G181*$C$8/12)</f>
        <v/>
      </c>
      <c r="J181" s="46">
        <f>IF(F181="","",H181-I181)</f>
        <v/>
      </c>
      <c r="K181" s="46">
        <f>IF(F181="","",G181-J181)</f>
        <v/>
      </c>
    </row>
    <row r="182">
      <c r="F182" s="33">
        <f>IF(ROW()-18&gt;$C$11,"",ROW()-18)</f>
        <v/>
      </c>
      <c r="G182" s="46">
        <f>IF(F182="","",K181)</f>
        <v/>
      </c>
      <c r="H182" s="46">
        <f>IF(F182="","",$C$12)</f>
        <v/>
      </c>
      <c r="I182" s="46">
        <f>IF(F182="","",G182*$C$8/12)</f>
        <v/>
      </c>
      <c r="J182" s="46">
        <f>IF(F182="","",H182-I182)</f>
        <v/>
      </c>
      <c r="K182" s="46">
        <f>IF(F182="","",G182-J182)</f>
        <v/>
      </c>
    </row>
    <row r="183">
      <c r="F183" s="33">
        <f>IF(ROW()-18&gt;$C$11,"",ROW()-18)</f>
        <v/>
      </c>
      <c r="G183" s="46">
        <f>IF(F183="","",K182)</f>
        <v/>
      </c>
      <c r="H183" s="46">
        <f>IF(F183="","",$C$12)</f>
        <v/>
      </c>
      <c r="I183" s="46">
        <f>IF(F183="","",G183*$C$8/12)</f>
        <v/>
      </c>
      <c r="J183" s="46">
        <f>IF(F183="","",H183-I183)</f>
        <v/>
      </c>
      <c r="K183" s="46">
        <f>IF(F183="","",G183-J183)</f>
        <v/>
      </c>
    </row>
    <row r="184">
      <c r="F184" s="33">
        <f>IF(ROW()-18&gt;$C$11,"",ROW()-18)</f>
        <v/>
      </c>
      <c r="G184" s="46">
        <f>IF(F184="","",K183)</f>
        <v/>
      </c>
      <c r="H184" s="46">
        <f>IF(F184="","",$C$12)</f>
        <v/>
      </c>
      <c r="I184" s="46">
        <f>IF(F184="","",G184*$C$8/12)</f>
        <v/>
      </c>
      <c r="J184" s="46">
        <f>IF(F184="","",H184-I184)</f>
        <v/>
      </c>
      <c r="K184" s="46">
        <f>IF(F184="","",G184-J184)</f>
        <v/>
      </c>
    </row>
    <row r="185">
      <c r="F185" s="33">
        <f>IF(ROW()-18&gt;$C$11,"",ROW()-18)</f>
        <v/>
      </c>
      <c r="G185" s="46">
        <f>IF(F185="","",K184)</f>
        <v/>
      </c>
      <c r="H185" s="46">
        <f>IF(F185="","",$C$12)</f>
        <v/>
      </c>
      <c r="I185" s="46">
        <f>IF(F185="","",G185*$C$8/12)</f>
        <v/>
      </c>
      <c r="J185" s="46">
        <f>IF(F185="","",H185-I185)</f>
        <v/>
      </c>
      <c r="K185" s="46">
        <f>IF(F185="","",G185-J185)</f>
        <v/>
      </c>
    </row>
    <row r="186">
      <c r="F186" s="33">
        <f>IF(ROW()-18&gt;$C$11,"",ROW()-18)</f>
        <v/>
      </c>
      <c r="G186" s="46">
        <f>IF(F186="","",K185)</f>
        <v/>
      </c>
      <c r="H186" s="46">
        <f>IF(F186="","",$C$12)</f>
        <v/>
      </c>
      <c r="I186" s="46">
        <f>IF(F186="","",G186*$C$8/12)</f>
        <v/>
      </c>
      <c r="J186" s="46">
        <f>IF(F186="","",H186-I186)</f>
        <v/>
      </c>
      <c r="K186" s="46">
        <f>IF(F186="","",G186-J186)</f>
        <v/>
      </c>
    </row>
    <row r="187">
      <c r="F187" s="33">
        <f>IF(ROW()-18&gt;$C$11,"",ROW()-18)</f>
        <v/>
      </c>
      <c r="G187" s="46">
        <f>IF(F187="","",K186)</f>
        <v/>
      </c>
      <c r="H187" s="46">
        <f>IF(F187="","",$C$12)</f>
        <v/>
      </c>
      <c r="I187" s="46">
        <f>IF(F187="","",G187*$C$8/12)</f>
        <v/>
      </c>
      <c r="J187" s="46">
        <f>IF(F187="","",H187-I187)</f>
        <v/>
      </c>
      <c r="K187" s="46">
        <f>IF(F187="","",G187-J187)</f>
        <v/>
      </c>
    </row>
    <row r="188">
      <c r="F188" s="33">
        <f>IF(ROW()-18&gt;$C$11,"",ROW()-18)</f>
        <v/>
      </c>
      <c r="G188" s="46">
        <f>IF(F188="","",K187)</f>
        <v/>
      </c>
      <c r="H188" s="46">
        <f>IF(F188="","",$C$12)</f>
        <v/>
      </c>
      <c r="I188" s="46">
        <f>IF(F188="","",G188*$C$8/12)</f>
        <v/>
      </c>
      <c r="J188" s="46">
        <f>IF(F188="","",H188-I188)</f>
        <v/>
      </c>
      <c r="K188" s="46">
        <f>IF(F188="","",G188-J188)</f>
        <v/>
      </c>
    </row>
    <row r="189">
      <c r="F189" s="33">
        <f>IF(ROW()-18&gt;$C$11,"",ROW()-18)</f>
        <v/>
      </c>
      <c r="G189" s="46">
        <f>IF(F189="","",K188)</f>
        <v/>
      </c>
      <c r="H189" s="46">
        <f>IF(F189="","",$C$12)</f>
        <v/>
      </c>
      <c r="I189" s="46">
        <f>IF(F189="","",G189*$C$8/12)</f>
        <v/>
      </c>
      <c r="J189" s="46">
        <f>IF(F189="","",H189-I189)</f>
        <v/>
      </c>
      <c r="K189" s="46">
        <f>IF(F189="","",G189-J189)</f>
        <v/>
      </c>
    </row>
    <row r="190">
      <c r="F190" s="33">
        <f>IF(ROW()-18&gt;$C$11,"",ROW()-18)</f>
        <v/>
      </c>
      <c r="G190" s="46">
        <f>IF(F190="","",K189)</f>
        <v/>
      </c>
      <c r="H190" s="46">
        <f>IF(F190="","",$C$12)</f>
        <v/>
      </c>
      <c r="I190" s="46">
        <f>IF(F190="","",G190*$C$8/12)</f>
        <v/>
      </c>
      <c r="J190" s="46">
        <f>IF(F190="","",H190-I190)</f>
        <v/>
      </c>
      <c r="K190" s="46">
        <f>IF(F190="","",G190-J190)</f>
        <v/>
      </c>
    </row>
    <row r="191">
      <c r="F191" s="33">
        <f>IF(ROW()-18&gt;$C$11,"",ROW()-18)</f>
        <v/>
      </c>
      <c r="G191" s="46">
        <f>IF(F191="","",K190)</f>
        <v/>
      </c>
      <c r="H191" s="46">
        <f>IF(F191="","",$C$12)</f>
        <v/>
      </c>
      <c r="I191" s="46">
        <f>IF(F191="","",G191*$C$8/12)</f>
        <v/>
      </c>
      <c r="J191" s="46">
        <f>IF(F191="","",H191-I191)</f>
        <v/>
      </c>
      <c r="K191" s="46">
        <f>IF(F191="","",G191-J191)</f>
        <v/>
      </c>
    </row>
    <row r="192">
      <c r="F192" s="33">
        <f>IF(ROW()-18&gt;$C$11,"",ROW()-18)</f>
        <v/>
      </c>
      <c r="G192" s="46">
        <f>IF(F192="","",K191)</f>
        <v/>
      </c>
      <c r="H192" s="46">
        <f>IF(F192="","",$C$12)</f>
        <v/>
      </c>
      <c r="I192" s="46">
        <f>IF(F192="","",G192*$C$8/12)</f>
        <v/>
      </c>
      <c r="J192" s="46">
        <f>IF(F192="","",H192-I192)</f>
        <v/>
      </c>
      <c r="K192" s="46">
        <f>IF(F192="","",G192-J192)</f>
        <v/>
      </c>
    </row>
    <row r="193">
      <c r="F193" s="33">
        <f>IF(ROW()-18&gt;$C$11,"",ROW()-18)</f>
        <v/>
      </c>
      <c r="G193" s="46">
        <f>IF(F193="","",K192)</f>
        <v/>
      </c>
      <c r="H193" s="46">
        <f>IF(F193="","",$C$12)</f>
        <v/>
      </c>
      <c r="I193" s="46">
        <f>IF(F193="","",G193*$C$8/12)</f>
        <v/>
      </c>
      <c r="J193" s="46">
        <f>IF(F193="","",H193-I193)</f>
        <v/>
      </c>
      <c r="K193" s="46">
        <f>IF(F193="","",G193-J193)</f>
        <v/>
      </c>
    </row>
    <row r="194">
      <c r="F194" s="33">
        <f>IF(ROW()-18&gt;$C$11,"",ROW()-18)</f>
        <v/>
      </c>
      <c r="G194" s="46">
        <f>IF(F194="","",K193)</f>
        <v/>
      </c>
      <c r="H194" s="46">
        <f>IF(F194="","",$C$12)</f>
        <v/>
      </c>
      <c r="I194" s="46">
        <f>IF(F194="","",G194*$C$8/12)</f>
        <v/>
      </c>
      <c r="J194" s="46">
        <f>IF(F194="","",H194-I194)</f>
        <v/>
      </c>
      <c r="K194" s="46">
        <f>IF(F194="","",G194-J194)</f>
        <v/>
      </c>
    </row>
    <row r="195">
      <c r="F195" s="33">
        <f>IF(ROW()-18&gt;$C$11,"",ROW()-18)</f>
        <v/>
      </c>
      <c r="G195" s="46">
        <f>IF(F195="","",K194)</f>
        <v/>
      </c>
      <c r="H195" s="46">
        <f>IF(F195="","",$C$12)</f>
        <v/>
      </c>
      <c r="I195" s="46">
        <f>IF(F195="","",G195*$C$8/12)</f>
        <v/>
      </c>
      <c r="J195" s="46">
        <f>IF(F195="","",H195-I195)</f>
        <v/>
      </c>
      <c r="K195" s="46">
        <f>IF(F195="","",G195-J195)</f>
        <v/>
      </c>
    </row>
    <row r="196">
      <c r="F196" s="33">
        <f>IF(ROW()-18&gt;$C$11,"",ROW()-18)</f>
        <v/>
      </c>
      <c r="G196" s="46">
        <f>IF(F196="","",K195)</f>
        <v/>
      </c>
      <c r="H196" s="46">
        <f>IF(F196="","",$C$12)</f>
        <v/>
      </c>
      <c r="I196" s="46">
        <f>IF(F196="","",G196*$C$8/12)</f>
        <v/>
      </c>
      <c r="J196" s="46">
        <f>IF(F196="","",H196-I196)</f>
        <v/>
      </c>
      <c r="K196" s="46">
        <f>IF(F196="","",G196-J196)</f>
        <v/>
      </c>
    </row>
    <row r="197">
      <c r="F197" s="33">
        <f>IF(ROW()-18&gt;$C$11,"",ROW()-18)</f>
        <v/>
      </c>
      <c r="G197" s="46">
        <f>IF(F197="","",K196)</f>
        <v/>
      </c>
      <c r="H197" s="46">
        <f>IF(F197="","",$C$12)</f>
        <v/>
      </c>
      <c r="I197" s="46">
        <f>IF(F197="","",G197*$C$8/12)</f>
        <v/>
      </c>
      <c r="J197" s="46">
        <f>IF(F197="","",H197-I197)</f>
        <v/>
      </c>
      <c r="K197" s="46">
        <f>IF(F197="","",G197-J197)</f>
        <v/>
      </c>
    </row>
    <row r="198">
      <c r="F198" s="33">
        <f>IF(ROW()-18&gt;$C$11,"",ROW()-18)</f>
        <v/>
      </c>
      <c r="G198" s="46">
        <f>IF(F198="","",K197)</f>
        <v/>
      </c>
      <c r="H198" s="46">
        <f>IF(F198="","",$C$12)</f>
        <v/>
      </c>
      <c r="I198" s="46">
        <f>IF(F198="","",G198*$C$8/12)</f>
        <v/>
      </c>
      <c r="J198" s="46">
        <f>IF(F198="","",H198-I198)</f>
        <v/>
      </c>
      <c r="K198" s="46">
        <f>IF(F198="","",G198-J198)</f>
        <v/>
      </c>
    </row>
    <row r="199">
      <c r="F199" s="33">
        <f>IF(ROW()-18&gt;$C$11,"",ROW()-18)</f>
        <v/>
      </c>
      <c r="G199" s="46">
        <f>IF(F199="","",K198)</f>
        <v/>
      </c>
      <c r="H199" s="46">
        <f>IF(F199="","",$C$12)</f>
        <v/>
      </c>
      <c r="I199" s="46">
        <f>IF(F199="","",G199*$C$8/12)</f>
        <v/>
      </c>
      <c r="J199" s="46">
        <f>IF(F199="","",H199-I199)</f>
        <v/>
      </c>
      <c r="K199" s="46">
        <f>IF(F199="","",G199-J199)</f>
        <v/>
      </c>
    </row>
    <row r="200">
      <c r="F200" s="33">
        <f>IF(ROW()-18&gt;$C$11,"",ROW()-18)</f>
        <v/>
      </c>
      <c r="G200" s="46">
        <f>IF(F200="","",K199)</f>
        <v/>
      </c>
      <c r="H200" s="46">
        <f>IF(F200="","",$C$12)</f>
        <v/>
      </c>
      <c r="I200" s="46">
        <f>IF(F200="","",G200*$C$8/12)</f>
        <v/>
      </c>
      <c r="J200" s="46">
        <f>IF(F200="","",H200-I200)</f>
        <v/>
      </c>
      <c r="K200" s="46">
        <f>IF(F200="","",G200-J200)</f>
        <v/>
      </c>
    </row>
    <row r="201">
      <c r="F201" s="33">
        <f>IF(ROW()-18&gt;$C$11,"",ROW()-18)</f>
        <v/>
      </c>
      <c r="G201" s="46">
        <f>IF(F201="","",K200)</f>
        <v/>
      </c>
      <c r="H201" s="46">
        <f>IF(F201="","",$C$12)</f>
        <v/>
      </c>
      <c r="I201" s="46">
        <f>IF(F201="","",G201*$C$8/12)</f>
        <v/>
      </c>
      <c r="J201" s="46">
        <f>IF(F201="","",H201-I201)</f>
        <v/>
      </c>
      <c r="K201" s="46">
        <f>IF(F201="","",G201-J201)</f>
        <v/>
      </c>
    </row>
    <row r="202">
      <c r="F202" s="33">
        <f>IF(ROW()-18&gt;$C$11,"",ROW()-18)</f>
        <v/>
      </c>
      <c r="G202" s="46">
        <f>IF(F202="","",K201)</f>
        <v/>
      </c>
      <c r="H202" s="46">
        <f>IF(F202="","",$C$12)</f>
        <v/>
      </c>
      <c r="I202" s="46">
        <f>IF(F202="","",G202*$C$8/12)</f>
        <v/>
      </c>
      <c r="J202" s="46">
        <f>IF(F202="","",H202-I202)</f>
        <v/>
      </c>
      <c r="K202" s="46">
        <f>IF(F202="","",G202-J202)</f>
        <v/>
      </c>
    </row>
    <row r="203">
      <c r="F203" s="33">
        <f>IF(ROW()-18&gt;$C$11,"",ROW()-18)</f>
        <v/>
      </c>
      <c r="G203" s="46">
        <f>IF(F203="","",K202)</f>
        <v/>
      </c>
      <c r="H203" s="46">
        <f>IF(F203="","",$C$12)</f>
        <v/>
      </c>
      <c r="I203" s="46">
        <f>IF(F203="","",G203*$C$8/12)</f>
        <v/>
      </c>
      <c r="J203" s="46">
        <f>IF(F203="","",H203-I203)</f>
        <v/>
      </c>
      <c r="K203" s="46">
        <f>IF(F203="","",G203-J203)</f>
        <v/>
      </c>
    </row>
    <row r="204">
      <c r="F204" s="33">
        <f>IF(ROW()-18&gt;$C$11,"",ROW()-18)</f>
        <v/>
      </c>
      <c r="G204" s="46">
        <f>IF(F204="","",K203)</f>
        <v/>
      </c>
      <c r="H204" s="46">
        <f>IF(F204="","",$C$12)</f>
        <v/>
      </c>
      <c r="I204" s="46">
        <f>IF(F204="","",G204*$C$8/12)</f>
        <v/>
      </c>
      <c r="J204" s="46">
        <f>IF(F204="","",H204-I204)</f>
        <v/>
      </c>
      <c r="K204" s="46">
        <f>IF(F204="","",G204-J204)</f>
        <v/>
      </c>
    </row>
    <row r="205">
      <c r="F205" s="33">
        <f>IF(ROW()-18&gt;$C$11,"",ROW()-18)</f>
        <v/>
      </c>
      <c r="G205" s="46">
        <f>IF(F205="","",K204)</f>
        <v/>
      </c>
      <c r="H205" s="46">
        <f>IF(F205="","",$C$12)</f>
        <v/>
      </c>
      <c r="I205" s="46">
        <f>IF(F205="","",G205*$C$8/12)</f>
        <v/>
      </c>
      <c r="J205" s="46">
        <f>IF(F205="","",H205-I205)</f>
        <v/>
      </c>
      <c r="K205" s="46">
        <f>IF(F205="","",G205-J205)</f>
        <v/>
      </c>
    </row>
    <row r="206">
      <c r="F206" s="33">
        <f>IF(ROW()-18&gt;$C$11,"",ROW()-18)</f>
        <v/>
      </c>
      <c r="G206" s="46">
        <f>IF(F206="","",K205)</f>
        <v/>
      </c>
      <c r="H206" s="46">
        <f>IF(F206="","",$C$12)</f>
        <v/>
      </c>
      <c r="I206" s="46">
        <f>IF(F206="","",G206*$C$8/12)</f>
        <v/>
      </c>
      <c r="J206" s="46">
        <f>IF(F206="","",H206-I206)</f>
        <v/>
      </c>
      <c r="K206" s="46">
        <f>IF(F206="","",G206-J206)</f>
        <v/>
      </c>
    </row>
    <row r="207">
      <c r="F207" s="33">
        <f>IF(ROW()-18&gt;$C$11,"",ROW()-18)</f>
        <v/>
      </c>
      <c r="G207" s="46">
        <f>IF(F207="","",K206)</f>
        <v/>
      </c>
      <c r="H207" s="46">
        <f>IF(F207="","",$C$12)</f>
        <v/>
      </c>
      <c r="I207" s="46">
        <f>IF(F207="","",G207*$C$8/12)</f>
        <v/>
      </c>
      <c r="J207" s="46">
        <f>IF(F207="","",H207-I207)</f>
        <v/>
      </c>
      <c r="K207" s="46">
        <f>IF(F207="","",G207-J207)</f>
        <v/>
      </c>
    </row>
    <row r="208">
      <c r="F208" s="33">
        <f>IF(ROW()-18&gt;$C$11,"",ROW()-18)</f>
        <v/>
      </c>
      <c r="G208" s="46">
        <f>IF(F208="","",K207)</f>
        <v/>
      </c>
      <c r="H208" s="46">
        <f>IF(F208="","",$C$12)</f>
        <v/>
      </c>
      <c r="I208" s="46">
        <f>IF(F208="","",G208*$C$8/12)</f>
        <v/>
      </c>
      <c r="J208" s="46">
        <f>IF(F208="","",H208-I208)</f>
        <v/>
      </c>
      <c r="K208" s="46">
        <f>IF(F208="","",G208-J208)</f>
        <v/>
      </c>
    </row>
    <row r="209">
      <c r="F209" s="33">
        <f>IF(ROW()-18&gt;$C$11,"",ROW()-18)</f>
        <v/>
      </c>
      <c r="G209" s="46">
        <f>IF(F209="","",K208)</f>
        <v/>
      </c>
      <c r="H209" s="46">
        <f>IF(F209="","",$C$12)</f>
        <v/>
      </c>
      <c r="I209" s="46">
        <f>IF(F209="","",G209*$C$8/12)</f>
        <v/>
      </c>
      <c r="J209" s="46">
        <f>IF(F209="","",H209-I209)</f>
        <v/>
      </c>
      <c r="K209" s="46">
        <f>IF(F209="","",G209-J209)</f>
        <v/>
      </c>
    </row>
    <row r="210">
      <c r="F210" s="33">
        <f>IF(ROW()-18&gt;$C$11,"",ROW()-18)</f>
        <v/>
      </c>
      <c r="G210" s="46">
        <f>IF(F210="","",K209)</f>
        <v/>
      </c>
      <c r="H210" s="46">
        <f>IF(F210="","",$C$12)</f>
        <v/>
      </c>
      <c r="I210" s="46">
        <f>IF(F210="","",G210*$C$8/12)</f>
        <v/>
      </c>
      <c r="J210" s="46">
        <f>IF(F210="","",H210-I210)</f>
        <v/>
      </c>
      <c r="K210" s="46">
        <f>IF(F210="","",G210-J210)</f>
        <v/>
      </c>
    </row>
    <row r="211">
      <c r="F211" s="33">
        <f>IF(ROW()-18&gt;$C$11,"",ROW()-18)</f>
        <v/>
      </c>
      <c r="G211" s="46">
        <f>IF(F211="","",K210)</f>
        <v/>
      </c>
      <c r="H211" s="46">
        <f>IF(F211="","",$C$12)</f>
        <v/>
      </c>
      <c r="I211" s="46">
        <f>IF(F211="","",G211*$C$8/12)</f>
        <v/>
      </c>
      <c r="J211" s="46">
        <f>IF(F211="","",H211-I211)</f>
        <v/>
      </c>
      <c r="K211" s="46">
        <f>IF(F211="","",G211-J211)</f>
        <v/>
      </c>
    </row>
    <row r="212">
      <c r="F212" s="33">
        <f>IF(ROW()-18&gt;$C$11,"",ROW()-18)</f>
        <v/>
      </c>
      <c r="G212" s="46">
        <f>IF(F212="","",K211)</f>
        <v/>
      </c>
      <c r="H212" s="46">
        <f>IF(F212="","",$C$12)</f>
        <v/>
      </c>
      <c r="I212" s="46">
        <f>IF(F212="","",G212*$C$8/12)</f>
        <v/>
      </c>
      <c r="J212" s="46">
        <f>IF(F212="","",H212-I212)</f>
        <v/>
      </c>
      <c r="K212" s="46">
        <f>IF(F212="","",G212-J212)</f>
        <v/>
      </c>
    </row>
    <row r="213">
      <c r="F213" s="33">
        <f>IF(ROW()-18&gt;$C$11,"",ROW()-18)</f>
        <v/>
      </c>
      <c r="G213" s="46">
        <f>IF(F213="","",K212)</f>
        <v/>
      </c>
      <c r="H213" s="46">
        <f>IF(F213="","",$C$12)</f>
        <v/>
      </c>
      <c r="I213" s="46">
        <f>IF(F213="","",G213*$C$8/12)</f>
        <v/>
      </c>
      <c r="J213" s="46">
        <f>IF(F213="","",H213-I213)</f>
        <v/>
      </c>
      <c r="K213" s="46">
        <f>IF(F213="","",G213-J213)</f>
        <v/>
      </c>
    </row>
    <row r="214">
      <c r="F214" s="33">
        <f>IF(ROW()-18&gt;$C$11,"",ROW()-18)</f>
        <v/>
      </c>
      <c r="G214" s="46">
        <f>IF(F214="","",K213)</f>
        <v/>
      </c>
      <c r="H214" s="46">
        <f>IF(F214="","",$C$12)</f>
        <v/>
      </c>
      <c r="I214" s="46">
        <f>IF(F214="","",G214*$C$8/12)</f>
        <v/>
      </c>
      <c r="J214" s="46">
        <f>IF(F214="","",H214-I214)</f>
        <v/>
      </c>
      <c r="K214" s="46">
        <f>IF(F214="","",G214-J214)</f>
        <v/>
      </c>
    </row>
    <row r="215">
      <c r="F215" s="33">
        <f>IF(ROW()-18&gt;$C$11,"",ROW()-18)</f>
        <v/>
      </c>
      <c r="G215" s="46">
        <f>IF(F215="","",K214)</f>
        <v/>
      </c>
      <c r="H215" s="46">
        <f>IF(F215="","",$C$12)</f>
        <v/>
      </c>
      <c r="I215" s="46">
        <f>IF(F215="","",G215*$C$8/12)</f>
        <v/>
      </c>
      <c r="J215" s="46">
        <f>IF(F215="","",H215-I215)</f>
        <v/>
      </c>
      <c r="K215" s="46">
        <f>IF(F215="","",G215-J215)</f>
        <v/>
      </c>
    </row>
    <row r="216">
      <c r="F216" s="33">
        <f>IF(ROW()-18&gt;$C$11,"",ROW()-18)</f>
        <v/>
      </c>
      <c r="G216" s="46">
        <f>IF(F216="","",K215)</f>
        <v/>
      </c>
      <c r="H216" s="46">
        <f>IF(F216="","",$C$12)</f>
        <v/>
      </c>
      <c r="I216" s="46">
        <f>IF(F216="","",G216*$C$8/12)</f>
        <v/>
      </c>
      <c r="J216" s="46">
        <f>IF(F216="","",H216-I216)</f>
        <v/>
      </c>
      <c r="K216" s="46">
        <f>IF(F216="","",G216-J216)</f>
        <v/>
      </c>
    </row>
    <row r="217">
      <c r="F217" s="33">
        <f>IF(ROW()-18&gt;$C$11,"",ROW()-18)</f>
        <v/>
      </c>
      <c r="G217" s="46">
        <f>IF(F217="","",K216)</f>
        <v/>
      </c>
      <c r="H217" s="46">
        <f>IF(F217="","",$C$12)</f>
        <v/>
      </c>
      <c r="I217" s="46">
        <f>IF(F217="","",G217*$C$8/12)</f>
        <v/>
      </c>
      <c r="J217" s="46">
        <f>IF(F217="","",H217-I217)</f>
        <v/>
      </c>
      <c r="K217" s="46">
        <f>IF(F217="","",G217-J217)</f>
        <v/>
      </c>
    </row>
    <row r="218">
      <c r="F218" s="33">
        <f>IF(ROW()-18&gt;$C$11,"",ROW()-18)</f>
        <v/>
      </c>
      <c r="G218" s="46">
        <f>IF(F218="","",K217)</f>
        <v/>
      </c>
      <c r="H218" s="46">
        <f>IF(F218="","",$C$12)</f>
        <v/>
      </c>
      <c r="I218" s="46">
        <f>IF(F218="","",G218*$C$8/12)</f>
        <v/>
      </c>
      <c r="J218" s="46">
        <f>IF(F218="","",H218-I218)</f>
        <v/>
      </c>
      <c r="K218" s="46">
        <f>IF(F218="","",G218-J218)</f>
        <v/>
      </c>
    </row>
    <row r="219">
      <c r="F219" s="33">
        <f>IF(ROW()-18&gt;$C$11,"",ROW()-18)</f>
        <v/>
      </c>
      <c r="G219" s="46">
        <f>IF(F219="","",K218)</f>
        <v/>
      </c>
      <c r="H219" s="46">
        <f>IF(F219="","",$C$12)</f>
        <v/>
      </c>
      <c r="I219" s="46">
        <f>IF(F219="","",G219*$C$8/12)</f>
        <v/>
      </c>
      <c r="J219" s="46">
        <f>IF(F219="","",H219-I219)</f>
        <v/>
      </c>
      <c r="K219" s="46">
        <f>IF(F219="","",G219-J219)</f>
        <v/>
      </c>
    </row>
    <row r="220">
      <c r="F220" s="33">
        <f>IF(ROW()-18&gt;$C$11,"",ROW()-18)</f>
        <v/>
      </c>
      <c r="G220" s="46">
        <f>IF(F220="","",K219)</f>
        <v/>
      </c>
      <c r="H220" s="46">
        <f>IF(F220="","",$C$12)</f>
        <v/>
      </c>
      <c r="I220" s="46">
        <f>IF(F220="","",G220*$C$8/12)</f>
        <v/>
      </c>
      <c r="J220" s="46">
        <f>IF(F220="","",H220-I220)</f>
        <v/>
      </c>
      <c r="K220" s="46">
        <f>IF(F220="","",G220-J220)</f>
        <v/>
      </c>
    </row>
    <row r="221">
      <c r="F221" s="33">
        <f>IF(ROW()-18&gt;$C$11,"",ROW()-18)</f>
        <v/>
      </c>
      <c r="G221" s="46">
        <f>IF(F221="","",K220)</f>
        <v/>
      </c>
      <c r="H221" s="46">
        <f>IF(F221="","",$C$12)</f>
        <v/>
      </c>
      <c r="I221" s="46">
        <f>IF(F221="","",G221*$C$8/12)</f>
        <v/>
      </c>
      <c r="J221" s="46">
        <f>IF(F221="","",H221-I221)</f>
        <v/>
      </c>
      <c r="K221" s="46">
        <f>IF(F221="","",G221-J221)</f>
        <v/>
      </c>
    </row>
    <row r="222">
      <c r="F222" s="33">
        <f>IF(ROW()-18&gt;$C$11,"",ROW()-18)</f>
        <v/>
      </c>
      <c r="G222" s="46">
        <f>IF(F222="","",K221)</f>
        <v/>
      </c>
      <c r="H222" s="46">
        <f>IF(F222="","",$C$12)</f>
        <v/>
      </c>
      <c r="I222" s="46">
        <f>IF(F222="","",G222*$C$8/12)</f>
        <v/>
      </c>
      <c r="J222" s="46">
        <f>IF(F222="","",H222-I222)</f>
        <v/>
      </c>
      <c r="K222" s="46">
        <f>IF(F222="","",G222-J222)</f>
        <v/>
      </c>
    </row>
    <row r="223">
      <c r="F223" s="33">
        <f>IF(ROW()-18&gt;$C$11,"",ROW()-18)</f>
        <v/>
      </c>
      <c r="G223" s="46">
        <f>IF(F223="","",K222)</f>
        <v/>
      </c>
      <c r="H223" s="46">
        <f>IF(F223="","",$C$12)</f>
        <v/>
      </c>
      <c r="I223" s="46">
        <f>IF(F223="","",G223*$C$8/12)</f>
        <v/>
      </c>
      <c r="J223" s="46">
        <f>IF(F223="","",H223-I223)</f>
        <v/>
      </c>
      <c r="K223" s="46">
        <f>IF(F223="","",G223-J223)</f>
        <v/>
      </c>
    </row>
    <row r="224">
      <c r="F224" s="33">
        <f>IF(ROW()-18&gt;$C$11,"",ROW()-18)</f>
        <v/>
      </c>
      <c r="G224" s="46">
        <f>IF(F224="","",K223)</f>
        <v/>
      </c>
      <c r="H224" s="46">
        <f>IF(F224="","",$C$12)</f>
        <v/>
      </c>
      <c r="I224" s="46">
        <f>IF(F224="","",G224*$C$8/12)</f>
        <v/>
      </c>
      <c r="J224" s="46">
        <f>IF(F224="","",H224-I224)</f>
        <v/>
      </c>
      <c r="K224" s="46">
        <f>IF(F224="","",G224-J224)</f>
        <v/>
      </c>
    </row>
    <row r="225">
      <c r="F225" s="33">
        <f>IF(ROW()-18&gt;$C$11,"",ROW()-18)</f>
        <v/>
      </c>
      <c r="G225" s="46">
        <f>IF(F225="","",K224)</f>
        <v/>
      </c>
      <c r="H225" s="46">
        <f>IF(F225="","",$C$12)</f>
        <v/>
      </c>
      <c r="I225" s="46">
        <f>IF(F225="","",G225*$C$8/12)</f>
        <v/>
      </c>
      <c r="J225" s="46">
        <f>IF(F225="","",H225-I225)</f>
        <v/>
      </c>
      <c r="K225" s="46">
        <f>IF(F225="","",G225-J225)</f>
        <v/>
      </c>
    </row>
    <row r="226">
      <c r="F226" s="33">
        <f>IF(ROW()-18&gt;$C$11,"",ROW()-18)</f>
        <v/>
      </c>
      <c r="G226" s="46">
        <f>IF(F226="","",K225)</f>
        <v/>
      </c>
      <c r="H226" s="46">
        <f>IF(F226="","",$C$12)</f>
        <v/>
      </c>
      <c r="I226" s="46">
        <f>IF(F226="","",G226*$C$8/12)</f>
        <v/>
      </c>
      <c r="J226" s="46">
        <f>IF(F226="","",H226-I226)</f>
        <v/>
      </c>
      <c r="K226" s="46">
        <f>IF(F226="","",G226-J226)</f>
        <v/>
      </c>
    </row>
    <row r="227">
      <c r="F227" s="33">
        <f>IF(ROW()-18&gt;$C$11,"",ROW()-18)</f>
        <v/>
      </c>
      <c r="G227" s="46">
        <f>IF(F227="","",K226)</f>
        <v/>
      </c>
      <c r="H227" s="46">
        <f>IF(F227="","",$C$12)</f>
        <v/>
      </c>
      <c r="I227" s="46">
        <f>IF(F227="","",G227*$C$8/12)</f>
        <v/>
      </c>
      <c r="J227" s="46">
        <f>IF(F227="","",H227-I227)</f>
        <v/>
      </c>
      <c r="K227" s="46">
        <f>IF(F227="","",G227-J227)</f>
        <v/>
      </c>
    </row>
    <row r="228">
      <c r="F228" s="33">
        <f>IF(ROW()-18&gt;$C$11,"",ROW()-18)</f>
        <v/>
      </c>
      <c r="G228" s="46">
        <f>IF(F228="","",K227)</f>
        <v/>
      </c>
      <c r="H228" s="46">
        <f>IF(F228="","",$C$12)</f>
        <v/>
      </c>
      <c r="I228" s="46">
        <f>IF(F228="","",G228*$C$8/12)</f>
        <v/>
      </c>
      <c r="J228" s="46">
        <f>IF(F228="","",H228-I228)</f>
        <v/>
      </c>
      <c r="K228" s="46">
        <f>IF(F228="","",G228-J228)</f>
        <v/>
      </c>
    </row>
    <row r="229">
      <c r="F229" s="33">
        <f>IF(ROW()-18&gt;$C$11,"",ROW()-18)</f>
        <v/>
      </c>
      <c r="G229" s="46">
        <f>IF(F229="","",K228)</f>
        <v/>
      </c>
      <c r="H229" s="46">
        <f>IF(F229="","",$C$12)</f>
        <v/>
      </c>
      <c r="I229" s="46">
        <f>IF(F229="","",G229*$C$8/12)</f>
        <v/>
      </c>
      <c r="J229" s="46">
        <f>IF(F229="","",H229-I229)</f>
        <v/>
      </c>
      <c r="K229" s="46">
        <f>IF(F229="","",G229-J229)</f>
        <v/>
      </c>
    </row>
    <row r="230">
      <c r="F230" s="33">
        <f>IF(ROW()-18&gt;$C$11,"",ROW()-18)</f>
        <v/>
      </c>
      <c r="G230" s="46">
        <f>IF(F230="","",K229)</f>
        <v/>
      </c>
      <c r="H230" s="46">
        <f>IF(F230="","",$C$12)</f>
        <v/>
      </c>
      <c r="I230" s="46">
        <f>IF(F230="","",G230*$C$8/12)</f>
        <v/>
      </c>
      <c r="J230" s="46">
        <f>IF(F230="","",H230-I230)</f>
        <v/>
      </c>
      <c r="K230" s="46">
        <f>IF(F230="","",G230-J230)</f>
        <v/>
      </c>
    </row>
    <row r="231">
      <c r="F231" s="33">
        <f>IF(ROW()-18&gt;$C$11,"",ROW()-18)</f>
        <v/>
      </c>
      <c r="G231" s="46">
        <f>IF(F231="","",K230)</f>
        <v/>
      </c>
      <c r="H231" s="46">
        <f>IF(F231="","",$C$12)</f>
        <v/>
      </c>
      <c r="I231" s="46">
        <f>IF(F231="","",G231*$C$8/12)</f>
        <v/>
      </c>
      <c r="J231" s="46">
        <f>IF(F231="","",H231-I231)</f>
        <v/>
      </c>
      <c r="K231" s="46">
        <f>IF(F231="","",G231-J231)</f>
        <v/>
      </c>
    </row>
    <row r="232">
      <c r="F232" s="33">
        <f>IF(ROW()-18&gt;$C$11,"",ROW()-18)</f>
        <v/>
      </c>
      <c r="G232" s="46">
        <f>IF(F232="","",K231)</f>
        <v/>
      </c>
      <c r="H232" s="46">
        <f>IF(F232="","",$C$12)</f>
        <v/>
      </c>
      <c r="I232" s="46">
        <f>IF(F232="","",G232*$C$8/12)</f>
        <v/>
      </c>
      <c r="J232" s="46">
        <f>IF(F232="","",H232-I232)</f>
        <v/>
      </c>
      <c r="K232" s="46">
        <f>IF(F232="","",G232-J232)</f>
        <v/>
      </c>
    </row>
    <row r="233">
      <c r="F233" s="33">
        <f>IF(ROW()-18&gt;$C$11,"",ROW()-18)</f>
        <v/>
      </c>
      <c r="G233" s="46">
        <f>IF(F233="","",K232)</f>
        <v/>
      </c>
      <c r="H233" s="46">
        <f>IF(F233="","",$C$12)</f>
        <v/>
      </c>
      <c r="I233" s="46">
        <f>IF(F233="","",G233*$C$8/12)</f>
        <v/>
      </c>
      <c r="J233" s="46">
        <f>IF(F233="","",H233-I233)</f>
        <v/>
      </c>
      <c r="K233" s="46">
        <f>IF(F233="","",G233-J233)</f>
        <v/>
      </c>
    </row>
    <row r="234">
      <c r="F234" s="33">
        <f>IF(ROW()-18&gt;$C$11,"",ROW()-18)</f>
        <v/>
      </c>
      <c r="G234" s="46">
        <f>IF(F234="","",K233)</f>
        <v/>
      </c>
      <c r="H234" s="46">
        <f>IF(F234="","",$C$12)</f>
        <v/>
      </c>
      <c r="I234" s="46">
        <f>IF(F234="","",G234*$C$8/12)</f>
        <v/>
      </c>
      <c r="J234" s="46">
        <f>IF(F234="","",H234-I234)</f>
        <v/>
      </c>
      <c r="K234" s="46">
        <f>IF(F234="","",G234-J234)</f>
        <v/>
      </c>
    </row>
    <row r="235">
      <c r="F235" s="33">
        <f>IF(ROW()-18&gt;$C$11,"",ROW()-18)</f>
        <v/>
      </c>
      <c r="G235" s="46">
        <f>IF(F235="","",K234)</f>
        <v/>
      </c>
      <c r="H235" s="46">
        <f>IF(F235="","",$C$12)</f>
        <v/>
      </c>
      <c r="I235" s="46">
        <f>IF(F235="","",G235*$C$8/12)</f>
        <v/>
      </c>
      <c r="J235" s="46">
        <f>IF(F235="","",H235-I235)</f>
        <v/>
      </c>
      <c r="K235" s="46">
        <f>IF(F235="","",G235-J235)</f>
        <v/>
      </c>
    </row>
    <row r="236">
      <c r="F236" s="33">
        <f>IF(ROW()-18&gt;$C$11,"",ROW()-18)</f>
        <v/>
      </c>
      <c r="G236" s="46">
        <f>IF(F236="","",K235)</f>
        <v/>
      </c>
      <c r="H236" s="46">
        <f>IF(F236="","",$C$12)</f>
        <v/>
      </c>
      <c r="I236" s="46">
        <f>IF(F236="","",G236*$C$8/12)</f>
        <v/>
      </c>
      <c r="J236" s="46">
        <f>IF(F236="","",H236-I236)</f>
        <v/>
      </c>
      <c r="K236" s="46">
        <f>IF(F236="","",G236-J236)</f>
        <v/>
      </c>
    </row>
    <row r="237">
      <c r="F237" s="33">
        <f>IF(ROW()-18&gt;$C$11,"",ROW()-18)</f>
        <v/>
      </c>
      <c r="G237" s="46">
        <f>IF(F237="","",K236)</f>
        <v/>
      </c>
      <c r="H237" s="46">
        <f>IF(F237="","",$C$12)</f>
        <v/>
      </c>
      <c r="I237" s="46">
        <f>IF(F237="","",G237*$C$8/12)</f>
        <v/>
      </c>
      <c r="J237" s="46">
        <f>IF(F237="","",H237-I237)</f>
        <v/>
      </c>
      <c r="K237" s="46">
        <f>IF(F237="","",G237-J237)</f>
        <v/>
      </c>
    </row>
    <row r="238">
      <c r="F238" s="33">
        <f>IF(ROW()-18&gt;$C$11,"",ROW()-18)</f>
        <v/>
      </c>
      <c r="G238" s="46">
        <f>IF(F238="","",K237)</f>
        <v/>
      </c>
      <c r="H238" s="46">
        <f>IF(F238="","",$C$12)</f>
        <v/>
      </c>
      <c r="I238" s="46">
        <f>IF(F238="","",G238*$C$8/12)</f>
        <v/>
      </c>
      <c r="J238" s="46">
        <f>IF(F238="","",H238-I238)</f>
        <v/>
      </c>
      <c r="K238" s="46">
        <f>IF(F238="","",G238-J238)</f>
        <v/>
      </c>
    </row>
    <row r="239">
      <c r="F239" s="33">
        <f>IF(ROW()-18&gt;$C$11,"",ROW()-18)</f>
        <v/>
      </c>
      <c r="G239" s="46">
        <f>IF(F239="","",K238)</f>
        <v/>
      </c>
      <c r="H239" s="46">
        <f>IF(F239="","",$C$12)</f>
        <v/>
      </c>
      <c r="I239" s="46">
        <f>IF(F239="","",G239*$C$8/12)</f>
        <v/>
      </c>
      <c r="J239" s="46">
        <f>IF(F239="","",H239-I239)</f>
        <v/>
      </c>
      <c r="K239" s="46">
        <f>IF(F239="","",G239-J239)</f>
        <v/>
      </c>
    </row>
    <row r="240">
      <c r="F240" s="33">
        <f>IF(ROW()-18&gt;$C$11,"",ROW()-18)</f>
        <v/>
      </c>
      <c r="G240" s="46">
        <f>IF(F240="","",K239)</f>
        <v/>
      </c>
      <c r="H240" s="46">
        <f>IF(F240="","",$C$12)</f>
        <v/>
      </c>
      <c r="I240" s="46">
        <f>IF(F240="","",G240*$C$8/12)</f>
        <v/>
      </c>
      <c r="J240" s="46">
        <f>IF(F240="","",H240-I240)</f>
        <v/>
      </c>
      <c r="K240" s="46">
        <f>IF(F240="","",G240-J240)</f>
        <v/>
      </c>
    </row>
    <row r="241">
      <c r="F241" s="33">
        <f>IF(ROW()-18&gt;$C$11,"",ROW()-18)</f>
        <v/>
      </c>
      <c r="G241" s="46">
        <f>IF(F241="","",K240)</f>
        <v/>
      </c>
      <c r="H241" s="46">
        <f>IF(F241="","",$C$12)</f>
        <v/>
      </c>
      <c r="I241" s="46">
        <f>IF(F241="","",G241*$C$8/12)</f>
        <v/>
      </c>
      <c r="J241" s="46">
        <f>IF(F241="","",H241-I241)</f>
        <v/>
      </c>
      <c r="K241" s="46">
        <f>IF(F241="","",G241-J241)</f>
        <v/>
      </c>
    </row>
    <row r="242">
      <c r="F242" s="33">
        <f>IF(ROW()-18&gt;$C$11,"",ROW()-18)</f>
        <v/>
      </c>
      <c r="G242" s="46">
        <f>IF(F242="","",K241)</f>
        <v/>
      </c>
      <c r="H242" s="46">
        <f>IF(F242="","",$C$12)</f>
        <v/>
      </c>
      <c r="I242" s="46">
        <f>IF(F242="","",G242*$C$8/12)</f>
        <v/>
      </c>
      <c r="J242" s="46">
        <f>IF(F242="","",H242-I242)</f>
        <v/>
      </c>
      <c r="K242" s="46">
        <f>IF(F242="","",G242-J242)</f>
        <v/>
      </c>
    </row>
    <row r="243">
      <c r="F243" s="33">
        <f>IF(ROW()-18&gt;$C$11,"",ROW()-18)</f>
        <v/>
      </c>
      <c r="G243" s="46">
        <f>IF(F243="","",K242)</f>
        <v/>
      </c>
      <c r="H243" s="46">
        <f>IF(F243="","",$C$12)</f>
        <v/>
      </c>
      <c r="I243" s="46">
        <f>IF(F243="","",G243*$C$8/12)</f>
        <v/>
      </c>
      <c r="J243" s="46">
        <f>IF(F243="","",H243-I243)</f>
        <v/>
      </c>
      <c r="K243" s="46">
        <f>IF(F243="","",G243-J243)</f>
        <v/>
      </c>
    </row>
    <row r="244">
      <c r="F244" s="33">
        <f>IF(ROW()-18&gt;$C$11,"",ROW()-18)</f>
        <v/>
      </c>
      <c r="G244" s="46">
        <f>IF(F244="","",K243)</f>
        <v/>
      </c>
      <c r="H244" s="46">
        <f>IF(F244="","",$C$12)</f>
        <v/>
      </c>
      <c r="I244" s="46">
        <f>IF(F244="","",G244*$C$8/12)</f>
        <v/>
      </c>
      <c r="J244" s="46">
        <f>IF(F244="","",H244-I244)</f>
        <v/>
      </c>
      <c r="K244" s="46">
        <f>IF(F244="","",G244-J244)</f>
        <v/>
      </c>
    </row>
    <row r="245">
      <c r="F245" s="33">
        <f>IF(ROW()-18&gt;$C$11,"",ROW()-18)</f>
        <v/>
      </c>
      <c r="G245" s="46">
        <f>IF(F245="","",K244)</f>
        <v/>
      </c>
      <c r="H245" s="46">
        <f>IF(F245="","",$C$12)</f>
        <v/>
      </c>
      <c r="I245" s="46">
        <f>IF(F245="","",G245*$C$8/12)</f>
        <v/>
      </c>
      <c r="J245" s="46">
        <f>IF(F245="","",H245-I245)</f>
        <v/>
      </c>
      <c r="K245" s="46">
        <f>IF(F245="","",G245-J245)</f>
        <v/>
      </c>
    </row>
    <row r="246">
      <c r="F246" s="33">
        <f>IF(ROW()-18&gt;$C$11,"",ROW()-18)</f>
        <v/>
      </c>
      <c r="G246" s="46">
        <f>IF(F246="","",K245)</f>
        <v/>
      </c>
      <c r="H246" s="46">
        <f>IF(F246="","",$C$12)</f>
        <v/>
      </c>
      <c r="I246" s="46">
        <f>IF(F246="","",G246*$C$8/12)</f>
        <v/>
      </c>
      <c r="J246" s="46">
        <f>IF(F246="","",H246-I246)</f>
        <v/>
      </c>
      <c r="K246" s="46">
        <f>IF(F246="","",G246-J246)</f>
        <v/>
      </c>
    </row>
    <row r="247">
      <c r="F247" s="33">
        <f>IF(ROW()-18&gt;$C$11,"",ROW()-18)</f>
        <v/>
      </c>
      <c r="G247" s="46">
        <f>IF(F247="","",K246)</f>
        <v/>
      </c>
      <c r="H247" s="46">
        <f>IF(F247="","",$C$12)</f>
        <v/>
      </c>
      <c r="I247" s="46">
        <f>IF(F247="","",G247*$C$8/12)</f>
        <v/>
      </c>
      <c r="J247" s="46">
        <f>IF(F247="","",H247-I247)</f>
        <v/>
      </c>
      <c r="K247" s="46">
        <f>IF(F247="","",G247-J247)</f>
        <v/>
      </c>
    </row>
    <row r="248">
      <c r="F248" s="33">
        <f>IF(ROW()-18&gt;$C$11,"",ROW()-18)</f>
        <v/>
      </c>
      <c r="G248" s="46">
        <f>IF(F248="","",K247)</f>
        <v/>
      </c>
      <c r="H248" s="46">
        <f>IF(F248="","",$C$12)</f>
        <v/>
      </c>
      <c r="I248" s="46">
        <f>IF(F248="","",G248*$C$8/12)</f>
        <v/>
      </c>
      <c r="J248" s="46">
        <f>IF(F248="","",H248-I248)</f>
        <v/>
      </c>
      <c r="K248" s="46">
        <f>IF(F248="","",G248-J248)</f>
        <v/>
      </c>
    </row>
    <row r="249">
      <c r="F249" s="33">
        <f>IF(ROW()-18&gt;$C$11,"",ROW()-18)</f>
        <v/>
      </c>
      <c r="G249" s="46">
        <f>IF(F249="","",K248)</f>
        <v/>
      </c>
      <c r="H249" s="46">
        <f>IF(F249="","",$C$12)</f>
        <v/>
      </c>
      <c r="I249" s="46">
        <f>IF(F249="","",G249*$C$8/12)</f>
        <v/>
      </c>
      <c r="J249" s="46">
        <f>IF(F249="","",H249-I249)</f>
        <v/>
      </c>
      <c r="K249" s="46">
        <f>IF(F249="","",G249-J249)</f>
        <v/>
      </c>
    </row>
    <row r="250">
      <c r="F250" s="33">
        <f>IF(ROW()-18&gt;$C$11,"",ROW()-18)</f>
        <v/>
      </c>
      <c r="G250" s="46">
        <f>IF(F250="","",K249)</f>
        <v/>
      </c>
      <c r="H250" s="46">
        <f>IF(F250="","",$C$12)</f>
        <v/>
      </c>
      <c r="I250" s="46">
        <f>IF(F250="","",G250*$C$8/12)</f>
        <v/>
      </c>
      <c r="J250" s="46">
        <f>IF(F250="","",H250-I250)</f>
        <v/>
      </c>
      <c r="K250" s="46">
        <f>IF(F250="","",G250-J250)</f>
        <v/>
      </c>
    </row>
    <row r="251">
      <c r="F251" s="33">
        <f>IF(ROW()-18&gt;$C$11,"",ROW()-18)</f>
        <v/>
      </c>
      <c r="G251" s="46">
        <f>IF(F251="","",K250)</f>
        <v/>
      </c>
      <c r="H251" s="46">
        <f>IF(F251="","",$C$12)</f>
        <v/>
      </c>
      <c r="I251" s="46">
        <f>IF(F251="","",G251*$C$8/12)</f>
        <v/>
      </c>
      <c r="J251" s="46">
        <f>IF(F251="","",H251-I251)</f>
        <v/>
      </c>
      <c r="K251" s="46">
        <f>IF(F251="","",G251-J251)</f>
        <v/>
      </c>
    </row>
    <row r="252">
      <c r="F252" s="33">
        <f>IF(ROW()-18&gt;$C$11,"",ROW()-18)</f>
        <v/>
      </c>
      <c r="G252" s="46">
        <f>IF(F252="","",K251)</f>
        <v/>
      </c>
      <c r="H252" s="46">
        <f>IF(F252="","",$C$12)</f>
        <v/>
      </c>
      <c r="I252" s="46">
        <f>IF(F252="","",G252*$C$8/12)</f>
        <v/>
      </c>
      <c r="J252" s="46">
        <f>IF(F252="","",H252-I252)</f>
        <v/>
      </c>
      <c r="K252" s="46">
        <f>IF(F252="","",G252-J252)</f>
        <v/>
      </c>
    </row>
    <row r="253">
      <c r="F253" s="33">
        <f>IF(ROW()-18&gt;$C$11,"",ROW()-18)</f>
        <v/>
      </c>
      <c r="G253" s="46">
        <f>IF(F253="","",K252)</f>
        <v/>
      </c>
      <c r="H253" s="46">
        <f>IF(F253="","",$C$12)</f>
        <v/>
      </c>
      <c r="I253" s="46">
        <f>IF(F253="","",G253*$C$8/12)</f>
        <v/>
      </c>
      <c r="J253" s="46">
        <f>IF(F253="","",H253-I253)</f>
        <v/>
      </c>
      <c r="K253" s="46">
        <f>IF(F253="","",G253-J253)</f>
        <v/>
      </c>
    </row>
    <row r="254">
      <c r="F254" s="33">
        <f>IF(ROW()-18&gt;$C$11,"",ROW()-18)</f>
        <v/>
      </c>
      <c r="G254" s="46">
        <f>IF(F254="","",K253)</f>
        <v/>
      </c>
      <c r="H254" s="46">
        <f>IF(F254="","",$C$12)</f>
        <v/>
      </c>
      <c r="I254" s="46">
        <f>IF(F254="","",G254*$C$8/12)</f>
        <v/>
      </c>
      <c r="J254" s="46">
        <f>IF(F254="","",H254-I254)</f>
        <v/>
      </c>
      <c r="K254" s="46">
        <f>IF(F254="","",G254-J254)</f>
        <v/>
      </c>
    </row>
    <row r="255">
      <c r="F255" s="33">
        <f>IF(ROW()-18&gt;$C$11,"",ROW()-18)</f>
        <v/>
      </c>
      <c r="G255" s="46">
        <f>IF(F255="","",K254)</f>
        <v/>
      </c>
      <c r="H255" s="46">
        <f>IF(F255="","",$C$12)</f>
        <v/>
      </c>
      <c r="I255" s="46">
        <f>IF(F255="","",G255*$C$8/12)</f>
        <v/>
      </c>
      <c r="J255" s="46">
        <f>IF(F255="","",H255-I255)</f>
        <v/>
      </c>
      <c r="K255" s="46">
        <f>IF(F255="","",G255-J255)</f>
        <v/>
      </c>
    </row>
    <row r="256">
      <c r="F256" s="33">
        <f>IF(ROW()-18&gt;$C$11,"",ROW()-18)</f>
        <v/>
      </c>
      <c r="G256" s="46">
        <f>IF(F256="","",K255)</f>
        <v/>
      </c>
      <c r="H256" s="46">
        <f>IF(F256="","",$C$12)</f>
        <v/>
      </c>
      <c r="I256" s="46">
        <f>IF(F256="","",G256*$C$8/12)</f>
        <v/>
      </c>
      <c r="J256" s="46">
        <f>IF(F256="","",H256-I256)</f>
        <v/>
      </c>
      <c r="K256" s="46">
        <f>IF(F256="","",G256-J256)</f>
        <v/>
      </c>
    </row>
    <row r="257">
      <c r="F257" s="33">
        <f>IF(ROW()-18&gt;$C$11,"",ROW()-18)</f>
        <v/>
      </c>
      <c r="G257" s="46">
        <f>IF(F257="","",K256)</f>
        <v/>
      </c>
      <c r="H257" s="46">
        <f>IF(F257="","",$C$12)</f>
        <v/>
      </c>
      <c r="I257" s="46">
        <f>IF(F257="","",G257*$C$8/12)</f>
        <v/>
      </c>
      <c r="J257" s="46">
        <f>IF(F257="","",H257-I257)</f>
        <v/>
      </c>
      <c r="K257" s="46">
        <f>IF(F257="","",G257-J257)</f>
        <v/>
      </c>
    </row>
    <row r="258">
      <c r="F258" s="33">
        <f>IF(ROW()-18&gt;$C$11,"",ROW()-18)</f>
        <v/>
      </c>
      <c r="G258" s="46">
        <f>IF(F258="","",K257)</f>
        <v/>
      </c>
      <c r="H258" s="46">
        <f>IF(F258="","",$C$12)</f>
        <v/>
      </c>
      <c r="I258" s="46">
        <f>IF(F258="","",G258*$C$8/12)</f>
        <v/>
      </c>
      <c r="J258" s="46">
        <f>IF(F258="","",H258-I258)</f>
        <v/>
      </c>
      <c r="K258" s="46">
        <f>IF(F258="","",G258-J258)</f>
        <v/>
      </c>
    </row>
    <row r="259">
      <c r="F259" s="33">
        <f>IF(ROW()-18&gt;$C$11,"",ROW()-18)</f>
        <v/>
      </c>
      <c r="G259" s="46">
        <f>IF(F259="","",K258)</f>
        <v/>
      </c>
      <c r="H259" s="46">
        <f>IF(F259="","",$C$12)</f>
        <v/>
      </c>
      <c r="I259" s="46">
        <f>IF(F259="","",G259*$C$8/12)</f>
        <v/>
      </c>
      <c r="J259" s="46">
        <f>IF(F259="","",H259-I259)</f>
        <v/>
      </c>
      <c r="K259" s="46">
        <f>IF(F259="","",G259-J259)</f>
        <v/>
      </c>
    </row>
    <row r="260">
      <c r="F260" s="33">
        <f>IF(ROW()-18&gt;$C$11,"",ROW()-18)</f>
        <v/>
      </c>
      <c r="G260" s="46">
        <f>IF(F260="","",K259)</f>
        <v/>
      </c>
      <c r="H260" s="46">
        <f>IF(F260="","",$C$12)</f>
        <v/>
      </c>
      <c r="I260" s="46">
        <f>IF(F260="","",G260*$C$8/12)</f>
        <v/>
      </c>
      <c r="J260" s="46">
        <f>IF(F260="","",H260-I260)</f>
        <v/>
      </c>
      <c r="K260" s="46">
        <f>IF(F260="","",G260-J260)</f>
        <v/>
      </c>
    </row>
    <row r="261">
      <c r="F261" s="33">
        <f>IF(ROW()-18&gt;$C$11,"",ROW()-18)</f>
        <v/>
      </c>
      <c r="G261" s="46">
        <f>IF(F261="","",K260)</f>
        <v/>
      </c>
      <c r="H261" s="46">
        <f>IF(F261="","",$C$12)</f>
        <v/>
      </c>
      <c r="I261" s="46">
        <f>IF(F261="","",G261*$C$8/12)</f>
        <v/>
      </c>
      <c r="J261" s="46">
        <f>IF(F261="","",H261-I261)</f>
        <v/>
      </c>
      <c r="K261" s="46">
        <f>IF(F261="","",G261-J261)</f>
        <v/>
      </c>
    </row>
    <row r="262">
      <c r="F262" s="33">
        <f>IF(ROW()-18&gt;$C$11,"",ROW()-18)</f>
        <v/>
      </c>
      <c r="G262" s="46">
        <f>IF(F262="","",K261)</f>
        <v/>
      </c>
      <c r="H262" s="46">
        <f>IF(F262="","",$C$12)</f>
        <v/>
      </c>
      <c r="I262" s="46">
        <f>IF(F262="","",G262*$C$8/12)</f>
        <v/>
      </c>
      <c r="J262" s="46">
        <f>IF(F262="","",H262-I262)</f>
        <v/>
      </c>
      <c r="K262" s="46">
        <f>IF(F262="","",G262-J262)</f>
        <v/>
      </c>
    </row>
    <row r="263">
      <c r="F263" s="33">
        <f>IF(ROW()-18&gt;$C$11,"",ROW()-18)</f>
        <v/>
      </c>
      <c r="G263" s="46">
        <f>IF(F263="","",K262)</f>
        <v/>
      </c>
      <c r="H263" s="46">
        <f>IF(F263="","",$C$12)</f>
        <v/>
      </c>
      <c r="I263" s="46">
        <f>IF(F263="","",G263*$C$8/12)</f>
        <v/>
      </c>
      <c r="J263" s="46">
        <f>IF(F263="","",H263-I263)</f>
        <v/>
      </c>
      <c r="K263" s="46">
        <f>IF(F263="","",G263-J263)</f>
        <v/>
      </c>
    </row>
    <row r="264">
      <c r="F264" s="33">
        <f>IF(ROW()-18&gt;$C$11,"",ROW()-18)</f>
        <v/>
      </c>
      <c r="G264" s="46">
        <f>IF(F264="","",K263)</f>
        <v/>
      </c>
      <c r="H264" s="46">
        <f>IF(F264="","",$C$12)</f>
        <v/>
      </c>
      <c r="I264" s="46">
        <f>IF(F264="","",G264*$C$8/12)</f>
        <v/>
      </c>
      <c r="J264" s="46">
        <f>IF(F264="","",H264-I264)</f>
        <v/>
      </c>
      <c r="K264" s="46">
        <f>IF(F264="","",G264-J264)</f>
        <v/>
      </c>
    </row>
    <row r="265">
      <c r="F265" s="33">
        <f>IF(ROW()-18&gt;$C$11,"",ROW()-18)</f>
        <v/>
      </c>
      <c r="G265" s="46">
        <f>IF(F265="","",K264)</f>
        <v/>
      </c>
      <c r="H265" s="46">
        <f>IF(F265="","",$C$12)</f>
        <v/>
      </c>
      <c r="I265" s="46">
        <f>IF(F265="","",G265*$C$8/12)</f>
        <v/>
      </c>
      <c r="J265" s="46">
        <f>IF(F265="","",H265-I265)</f>
        <v/>
      </c>
      <c r="K265" s="46">
        <f>IF(F265="","",G265-J265)</f>
        <v/>
      </c>
    </row>
    <row r="266">
      <c r="F266" s="33">
        <f>IF(ROW()-18&gt;$C$11,"",ROW()-18)</f>
        <v/>
      </c>
      <c r="G266" s="46">
        <f>IF(F266="","",K265)</f>
        <v/>
      </c>
      <c r="H266" s="46">
        <f>IF(F266="","",$C$12)</f>
        <v/>
      </c>
      <c r="I266" s="46">
        <f>IF(F266="","",G266*$C$8/12)</f>
        <v/>
      </c>
      <c r="J266" s="46">
        <f>IF(F266="","",H266-I266)</f>
        <v/>
      </c>
      <c r="K266" s="46">
        <f>IF(F266="","",G266-J266)</f>
        <v/>
      </c>
    </row>
    <row r="267">
      <c r="F267" s="33">
        <f>IF(ROW()-18&gt;$C$11,"",ROW()-18)</f>
        <v/>
      </c>
      <c r="G267" s="46">
        <f>IF(F267="","",K266)</f>
        <v/>
      </c>
      <c r="H267" s="46">
        <f>IF(F267="","",$C$12)</f>
        <v/>
      </c>
      <c r="I267" s="46">
        <f>IF(F267="","",G267*$C$8/12)</f>
        <v/>
      </c>
      <c r="J267" s="46">
        <f>IF(F267="","",H267-I267)</f>
        <v/>
      </c>
      <c r="K267" s="46">
        <f>IF(F267="","",G267-J267)</f>
        <v/>
      </c>
    </row>
    <row r="268">
      <c r="F268" s="33">
        <f>IF(ROW()-18&gt;$C$11,"",ROW()-18)</f>
        <v/>
      </c>
      <c r="G268" s="46">
        <f>IF(F268="","",K267)</f>
        <v/>
      </c>
      <c r="H268" s="46">
        <f>IF(F268="","",$C$12)</f>
        <v/>
      </c>
      <c r="I268" s="46">
        <f>IF(F268="","",G268*$C$8/12)</f>
        <v/>
      </c>
      <c r="J268" s="46">
        <f>IF(F268="","",H268-I268)</f>
        <v/>
      </c>
      <c r="K268" s="46">
        <f>IF(F268="","",G268-J268)</f>
        <v/>
      </c>
    </row>
    <row r="269">
      <c r="F269" s="33">
        <f>IF(ROW()-18&gt;$C$11,"",ROW()-18)</f>
        <v/>
      </c>
      <c r="G269" s="46">
        <f>IF(F269="","",K268)</f>
        <v/>
      </c>
      <c r="H269" s="46">
        <f>IF(F269="","",$C$12)</f>
        <v/>
      </c>
      <c r="I269" s="46">
        <f>IF(F269="","",G269*$C$8/12)</f>
        <v/>
      </c>
      <c r="J269" s="46">
        <f>IF(F269="","",H269-I269)</f>
        <v/>
      </c>
      <c r="K269" s="46">
        <f>IF(F269="","",G269-J269)</f>
        <v/>
      </c>
    </row>
    <row r="270">
      <c r="F270" s="33">
        <f>IF(ROW()-18&gt;$C$11,"",ROW()-18)</f>
        <v/>
      </c>
      <c r="G270" s="46">
        <f>IF(F270="","",K269)</f>
        <v/>
      </c>
      <c r="H270" s="46">
        <f>IF(F270="","",$C$12)</f>
        <v/>
      </c>
      <c r="I270" s="46">
        <f>IF(F270="","",G270*$C$8/12)</f>
        <v/>
      </c>
      <c r="J270" s="46">
        <f>IF(F270="","",H270-I270)</f>
        <v/>
      </c>
      <c r="K270" s="46">
        <f>IF(F270="","",G270-J270)</f>
        <v/>
      </c>
    </row>
    <row r="271">
      <c r="F271" s="33">
        <f>IF(ROW()-18&gt;$C$11,"",ROW()-18)</f>
        <v/>
      </c>
      <c r="G271" s="46">
        <f>IF(F271="","",K270)</f>
        <v/>
      </c>
      <c r="H271" s="46">
        <f>IF(F271="","",$C$12)</f>
        <v/>
      </c>
      <c r="I271" s="46">
        <f>IF(F271="","",G271*$C$8/12)</f>
        <v/>
      </c>
      <c r="J271" s="46">
        <f>IF(F271="","",H271-I271)</f>
        <v/>
      </c>
      <c r="K271" s="46">
        <f>IF(F271="","",G271-J271)</f>
        <v/>
      </c>
    </row>
    <row r="272">
      <c r="F272" s="33">
        <f>IF(ROW()-18&gt;$C$11,"",ROW()-18)</f>
        <v/>
      </c>
      <c r="G272" s="46">
        <f>IF(F272="","",K271)</f>
        <v/>
      </c>
      <c r="H272" s="46">
        <f>IF(F272="","",$C$12)</f>
        <v/>
      </c>
      <c r="I272" s="46">
        <f>IF(F272="","",G272*$C$8/12)</f>
        <v/>
      </c>
      <c r="J272" s="46">
        <f>IF(F272="","",H272-I272)</f>
        <v/>
      </c>
      <c r="K272" s="46">
        <f>IF(F272="","",G272-J272)</f>
        <v/>
      </c>
    </row>
    <row r="273">
      <c r="F273" s="33">
        <f>IF(ROW()-18&gt;$C$11,"",ROW()-18)</f>
        <v/>
      </c>
      <c r="G273" s="46">
        <f>IF(F273="","",K272)</f>
        <v/>
      </c>
      <c r="H273" s="46">
        <f>IF(F273="","",$C$12)</f>
        <v/>
      </c>
      <c r="I273" s="46">
        <f>IF(F273="","",G273*$C$8/12)</f>
        <v/>
      </c>
      <c r="J273" s="46">
        <f>IF(F273="","",H273-I273)</f>
        <v/>
      </c>
      <c r="K273" s="46">
        <f>IF(F273="","",G273-J273)</f>
        <v/>
      </c>
    </row>
    <row r="274">
      <c r="F274" s="33">
        <f>IF(ROW()-18&gt;$C$11,"",ROW()-18)</f>
        <v/>
      </c>
      <c r="G274" s="46">
        <f>IF(F274="","",K273)</f>
        <v/>
      </c>
      <c r="H274" s="46">
        <f>IF(F274="","",$C$12)</f>
        <v/>
      </c>
      <c r="I274" s="46">
        <f>IF(F274="","",G274*$C$8/12)</f>
        <v/>
      </c>
      <c r="J274" s="46">
        <f>IF(F274="","",H274-I274)</f>
        <v/>
      </c>
      <c r="K274" s="46">
        <f>IF(F274="","",G274-J274)</f>
        <v/>
      </c>
    </row>
    <row r="275">
      <c r="F275" s="33">
        <f>IF(ROW()-18&gt;$C$11,"",ROW()-18)</f>
        <v/>
      </c>
      <c r="G275" s="46">
        <f>IF(F275="","",K274)</f>
        <v/>
      </c>
      <c r="H275" s="46">
        <f>IF(F275="","",$C$12)</f>
        <v/>
      </c>
      <c r="I275" s="46">
        <f>IF(F275="","",G275*$C$8/12)</f>
        <v/>
      </c>
      <c r="J275" s="46">
        <f>IF(F275="","",H275-I275)</f>
        <v/>
      </c>
      <c r="K275" s="46">
        <f>IF(F275="","",G275-J275)</f>
        <v/>
      </c>
    </row>
    <row r="276">
      <c r="F276" s="33">
        <f>IF(ROW()-18&gt;$C$11,"",ROW()-18)</f>
        <v/>
      </c>
      <c r="G276" s="46">
        <f>IF(F276="","",K275)</f>
        <v/>
      </c>
      <c r="H276" s="46">
        <f>IF(F276="","",$C$12)</f>
        <v/>
      </c>
      <c r="I276" s="46">
        <f>IF(F276="","",G276*$C$8/12)</f>
        <v/>
      </c>
      <c r="J276" s="46">
        <f>IF(F276="","",H276-I276)</f>
        <v/>
      </c>
      <c r="K276" s="46">
        <f>IF(F276="","",G276-J276)</f>
        <v/>
      </c>
    </row>
    <row r="277">
      <c r="F277" s="33">
        <f>IF(ROW()-18&gt;$C$11,"",ROW()-18)</f>
        <v/>
      </c>
      <c r="G277" s="46">
        <f>IF(F277="","",K276)</f>
        <v/>
      </c>
      <c r="H277" s="46">
        <f>IF(F277="","",$C$12)</f>
        <v/>
      </c>
      <c r="I277" s="46">
        <f>IF(F277="","",G277*$C$8/12)</f>
        <v/>
      </c>
      <c r="J277" s="46">
        <f>IF(F277="","",H277-I277)</f>
        <v/>
      </c>
      <c r="K277" s="46">
        <f>IF(F277="","",G277-J277)</f>
        <v/>
      </c>
    </row>
    <row r="278">
      <c r="F278" s="33">
        <f>IF(ROW()-18&gt;$C$11,"",ROW()-18)</f>
        <v/>
      </c>
      <c r="G278" s="46">
        <f>IF(F278="","",K277)</f>
        <v/>
      </c>
      <c r="H278" s="46">
        <f>IF(F278="","",$C$12)</f>
        <v/>
      </c>
      <c r="I278" s="46">
        <f>IF(F278="","",G278*$C$8/12)</f>
        <v/>
      </c>
      <c r="J278" s="46">
        <f>IF(F278="","",H278-I278)</f>
        <v/>
      </c>
      <c r="K278" s="46">
        <f>IF(F278="","",G278-J278)</f>
        <v/>
      </c>
    </row>
    <row r="279">
      <c r="F279" s="33">
        <f>IF(ROW()-18&gt;$C$11,"",ROW()-18)</f>
        <v/>
      </c>
      <c r="G279" s="46">
        <f>IF(F279="","",K278)</f>
        <v/>
      </c>
      <c r="H279" s="46">
        <f>IF(F279="","",$C$12)</f>
        <v/>
      </c>
      <c r="I279" s="46">
        <f>IF(F279="","",G279*$C$8/12)</f>
        <v/>
      </c>
      <c r="J279" s="46">
        <f>IF(F279="","",H279-I279)</f>
        <v/>
      </c>
      <c r="K279" s="46">
        <f>IF(F279="","",G279-J279)</f>
        <v/>
      </c>
    </row>
    <row r="280">
      <c r="F280" s="33">
        <f>IF(ROW()-18&gt;$C$11,"",ROW()-18)</f>
        <v/>
      </c>
      <c r="G280" s="46">
        <f>IF(F280="","",K279)</f>
        <v/>
      </c>
      <c r="H280" s="46">
        <f>IF(F280="","",$C$12)</f>
        <v/>
      </c>
      <c r="I280" s="46">
        <f>IF(F280="","",G280*$C$8/12)</f>
        <v/>
      </c>
      <c r="J280" s="46">
        <f>IF(F280="","",H280-I280)</f>
        <v/>
      </c>
      <c r="K280" s="46">
        <f>IF(F280="","",G280-J280)</f>
        <v/>
      </c>
    </row>
    <row r="281">
      <c r="F281" s="33">
        <f>IF(ROW()-18&gt;$C$11,"",ROW()-18)</f>
        <v/>
      </c>
      <c r="G281" s="46">
        <f>IF(F281="","",K280)</f>
        <v/>
      </c>
      <c r="H281" s="46">
        <f>IF(F281="","",$C$12)</f>
        <v/>
      </c>
      <c r="I281" s="46">
        <f>IF(F281="","",G281*$C$8/12)</f>
        <v/>
      </c>
      <c r="J281" s="46">
        <f>IF(F281="","",H281-I281)</f>
        <v/>
      </c>
      <c r="K281" s="46">
        <f>IF(F281="","",G281-J281)</f>
        <v/>
      </c>
    </row>
    <row r="282">
      <c r="F282" s="33">
        <f>IF(ROW()-18&gt;$C$11,"",ROW()-18)</f>
        <v/>
      </c>
      <c r="G282" s="46">
        <f>IF(F282="","",K281)</f>
        <v/>
      </c>
      <c r="H282" s="46">
        <f>IF(F282="","",$C$12)</f>
        <v/>
      </c>
      <c r="I282" s="46">
        <f>IF(F282="","",G282*$C$8/12)</f>
        <v/>
      </c>
      <c r="J282" s="46">
        <f>IF(F282="","",H282-I282)</f>
        <v/>
      </c>
      <c r="K282" s="46">
        <f>IF(F282="","",G282-J282)</f>
        <v/>
      </c>
    </row>
    <row r="283">
      <c r="F283" s="33">
        <f>IF(ROW()-18&gt;$C$11,"",ROW()-18)</f>
        <v/>
      </c>
      <c r="G283" s="46">
        <f>IF(F283="","",K282)</f>
        <v/>
      </c>
      <c r="H283" s="46">
        <f>IF(F283="","",$C$12)</f>
        <v/>
      </c>
      <c r="I283" s="46">
        <f>IF(F283="","",G283*$C$8/12)</f>
        <v/>
      </c>
      <c r="J283" s="46">
        <f>IF(F283="","",H283-I283)</f>
        <v/>
      </c>
      <c r="K283" s="46">
        <f>IF(F283="","",G283-J283)</f>
        <v/>
      </c>
    </row>
    <row r="284">
      <c r="F284" s="33">
        <f>IF(ROW()-18&gt;$C$11,"",ROW()-18)</f>
        <v/>
      </c>
      <c r="G284" s="46">
        <f>IF(F284="","",K283)</f>
        <v/>
      </c>
      <c r="H284" s="46">
        <f>IF(F284="","",$C$12)</f>
        <v/>
      </c>
      <c r="I284" s="46">
        <f>IF(F284="","",G284*$C$8/12)</f>
        <v/>
      </c>
      <c r="J284" s="46">
        <f>IF(F284="","",H284-I284)</f>
        <v/>
      </c>
      <c r="K284" s="46">
        <f>IF(F284="","",G284-J284)</f>
        <v/>
      </c>
    </row>
    <row r="285">
      <c r="F285" s="33">
        <f>IF(ROW()-18&gt;$C$11,"",ROW()-18)</f>
        <v/>
      </c>
      <c r="G285" s="46">
        <f>IF(F285="","",K284)</f>
        <v/>
      </c>
      <c r="H285" s="46">
        <f>IF(F285="","",$C$12)</f>
        <v/>
      </c>
      <c r="I285" s="46">
        <f>IF(F285="","",G285*$C$8/12)</f>
        <v/>
      </c>
      <c r="J285" s="46">
        <f>IF(F285="","",H285-I285)</f>
        <v/>
      </c>
      <c r="K285" s="46">
        <f>IF(F285="","",G285-J285)</f>
        <v/>
      </c>
    </row>
    <row r="286">
      <c r="F286" s="33">
        <f>IF(ROW()-18&gt;$C$11,"",ROW()-18)</f>
        <v/>
      </c>
      <c r="G286" s="46">
        <f>IF(F286="","",K285)</f>
        <v/>
      </c>
      <c r="H286" s="46">
        <f>IF(F286="","",$C$12)</f>
        <v/>
      </c>
      <c r="I286" s="46">
        <f>IF(F286="","",G286*$C$8/12)</f>
        <v/>
      </c>
      <c r="J286" s="46">
        <f>IF(F286="","",H286-I286)</f>
        <v/>
      </c>
      <c r="K286" s="46">
        <f>IF(F286="","",G286-J286)</f>
        <v/>
      </c>
    </row>
    <row r="287">
      <c r="F287" s="33">
        <f>IF(ROW()-18&gt;$C$11,"",ROW()-18)</f>
        <v/>
      </c>
      <c r="G287" s="46">
        <f>IF(F287="","",K286)</f>
        <v/>
      </c>
      <c r="H287" s="46">
        <f>IF(F287="","",$C$12)</f>
        <v/>
      </c>
      <c r="I287" s="46">
        <f>IF(F287="","",G287*$C$8/12)</f>
        <v/>
      </c>
      <c r="J287" s="46">
        <f>IF(F287="","",H287-I287)</f>
        <v/>
      </c>
      <c r="K287" s="46">
        <f>IF(F287="","",G287-J287)</f>
        <v/>
      </c>
    </row>
    <row r="288">
      <c r="F288" s="33">
        <f>IF(ROW()-18&gt;$C$11,"",ROW()-18)</f>
        <v/>
      </c>
      <c r="G288" s="46">
        <f>IF(F288="","",K287)</f>
        <v/>
      </c>
      <c r="H288" s="46">
        <f>IF(F288="","",$C$12)</f>
        <v/>
      </c>
      <c r="I288" s="46">
        <f>IF(F288="","",G288*$C$8/12)</f>
        <v/>
      </c>
      <c r="J288" s="46">
        <f>IF(F288="","",H288-I288)</f>
        <v/>
      </c>
      <c r="K288" s="46">
        <f>IF(F288="","",G288-J288)</f>
        <v/>
      </c>
    </row>
    <row r="289">
      <c r="F289" s="33">
        <f>IF(ROW()-18&gt;$C$11,"",ROW()-18)</f>
        <v/>
      </c>
      <c r="G289" s="46">
        <f>IF(F289="","",K288)</f>
        <v/>
      </c>
      <c r="H289" s="46">
        <f>IF(F289="","",$C$12)</f>
        <v/>
      </c>
      <c r="I289" s="46">
        <f>IF(F289="","",G289*$C$8/12)</f>
        <v/>
      </c>
      <c r="J289" s="46">
        <f>IF(F289="","",H289-I289)</f>
        <v/>
      </c>
      <c r="K289" s="46">
        <f>IF(F289="","",G289-J289)</f>
        <v/>
      </c>
    </row>
    <row r="290">
      <c r="F290" s="33">
        <f>IF(ROW()-18&gt;$C$11,"",ROW()-18)</f>
        <v/>
      </c>
      <c r="G290" s="46">
        <f>IF(F290="","",K289)</f>
        <v/>
      </c>
      <c r="H290" s="46">
        <f>IF(F290="","",$C$12)</f>
        <v/>
      </c>
      <c r="I290" s="46">
        <f>IF(F290="","",G290*$C$8/12)</f>
        <v/>
      </c>
      <c r="J290" s="46">
        <f>IF(F290="","",H290-I290)</f>
        <v/>
      </c>
      <c r="K290" s="46">
        <f>IF(F290="","",G290-J290)</f>
        <v/>
      </c>
    </row>
    <row r="291">
      <c r="F291" s="33">
        <f>IF(ROW()-18&gt;$C$11,"",ROW()-18)</f>
        <v/>
      </c>
      <c r="G291" s="46">
        <f>IF(F291="","",K290)</f>
        <v/>
      </c>
      <c r="H291" s="46">
        <f>IF(F291="","",$C$12)</f>
        <v/>
      </c>
      <c r="I291" s="46">
        <f>IF(F291="","",G291*$C$8/12)</f>
        <v/>
      </c>
      <c r="J291" s="46">
        <f>IF(F291="","",H291-I291)</f>
        <v/>
      </c>
      <c r="K291" s="46">
        <f>IF(F291="","",G291-J291)</f>
        <v/>
      </c>
    </row>
    <row r="292">
      <c r="F292" s="33">
        <f>IF(ROW()-18&gt;$C$11,"",ROW()-18)</f>
        <v/>
      </c>
      <c r="G292" s="46">
        <f>IF(F292="","",K291)</f>
        <v/>
      </c>
      <c r="H292" s="46">
        <f>IF(F292="","",$C$12)</f>
        <v/>
      </c>
      <c r="I292" s="46">
        <f>IF(F292="","",G292*$C$8/12)</f>
        <v/>
      </c>
      <c r="J292" s="46">
        <f>IF(F292="","",H292-I292)</f>
        <v/>
      </c>
      <c r="K292" s="46">
        <f>IF(F292="","",G292-J292)</f>
        <v/>
      </c>
    </row>
    <row r="293">
      <c r="F293" s="33">
        <f>IF(ROW()-18&gt;$C$11,"",ROW()-18)</f>
        <v/>
      </c>
      <c r="G293" s="46">
        <f>IF(F293="","",K292)</f>
        <v/>
      </c>
      <c r="H293" s="46">
        <f>IF(F293="","",$C$12)</f>
        <v/>
      </c>
      <c r="I293" s="46">
        <f>IF(F293="","",G293*$C$8/12)</f>
        <v/>
      </c>
      <c r="J293" s="46">
        <f>IF(F293="","",H293-I293)</f>
        <v/>
      </c>
      <c r="K293" s="46">
        <f>IF(F293="","",G293-J293)</f>
        <v/>
      </c>
    </row>
    <row r="294">
      <c r="F294" s="33">
        <f>IF(ROW()-18&gt;$C$11,"",ROW()-18)</f>
        <v/>
      </c>
      <c r="G294" s="46">
        <f>IF(F294="","",K293)</f>
        <v/>
      </c>
      <c r="H294" s="46">
        <f>IF(F294="","",$C$12)</f>
        <v/>
      </c>
      <c r="I294" s="46">
        <f>IF(F294="","",G294*$C$8/12)</f>
        <v/>
      </c>
      <c r="J294" s="46">
        <f>IF(F294="","",H294-I294)</f>
        <v/>
      </c>
      <c r="K294" s="46">
        <f>IF(F294="","",G294-J294)</f>
        <v/>
      </c>
    </row>
    <row r="295">
      <c r="F295" s="33">
        <f>IF(ROW()-18&gt;$C$11,"",ROW()-18)</f>
        <v/>
      </c>
      <c r="G295" s="46">
        <f>IF(F295="","",K294)</f>
        <v/>
      </c>
      <c r="H295" s="46">
        <f>IF(F295="","",$C$12)</f>
        <v/>
      </c>
      <c r="I295" s="46">
        <f>IF(F295="","",G295*$C$8/12)</f>
        <v/>
      </c>
      <c r="J295" s="46">
        <f>IF(F295="","",H295-I295)</f>
        <v/>
      </c>
      <c r="K295" s="46">
        <f>IF(F295="","",G295-J295)</f>
        <v/>
      </c>
    </row>
    <row r="296">
      <c r="F296" s="33">
        <f>IF(ROW()-18&gt;$C$11,"",ROW()-18)</f>
        <v/>
      </c>
      <c r="G296" s="46">
        <f>IF(F296="","",K295)</f>
        <v/>
      </c>
      <c r="H296" s="46">
        <f>IF(F296="","",$C$12)</f>
        <v/>
      </c>
      <c r="I296" s="46">
        <f>IF(F296="","",G296*$C$8/12)</f>
        <v/>
      </c>
      <c r="J296" s="46">
        <f>IF(F296="","",H296-I296)</f>
        <v/>
      </c>
      <c r="K296" s="46">
        <f>IF(F296="","",G296-J296)</f>
        <v/>
      </c>
    </row>
    <row r="297">
      <c r="F297" s="33">
        <f>IF(ROW()-18&gt;$C$11,"",ROW()-18)</f>
        <v/>
      </c>
      <c r="G297" s="46">
        <f>IF(F297="","",K296)</f>
        <v/>
      </c>
      <c r="H297" s="46">
        <f>IF(F297="","",$C$12)</f>
        <v/>
      </c>
      <c r="I297" s="46">
        <f>IF(F297="","",G297*$C$8/12)</f>
        <v/>
      </c>
      <c r="J297" s="46">
        <f>IF(F297="","",H297-I297)</f>
        <v/>
      </c>
      <c r="K297" s="46">
        <f>IF(F297="","",G297-J297)</f>
        <v/>
      </c>
    </row>
    <row r="298">
      <c r="F298" s="33">
        <f>IF(ROW()-18&gt;$C$11,"",ROW()-18)</f>
        <v/>
      </c>
      <c r="G298" s="46">
        <f>IF(F298="","",K297)</f>
        <v/>
      </c>
      <c r="H298" s="46">
        <f>IF(F298="","",$C$12)</f>
        <v/>
      </c>
      <c r="I298" s="46">
        <f>IF(F298="","",G298*$C$8/12)</f>
        <v/>
      </c>
      <c r="J298" s="46">
        <f>IF(F298="","",H298-I298)</f>
        <v/>
      </c>
      <c r="K298" s="46">
        <f>IF(F298="","",G298-J298)</f>
        <v/>
      </c>
    </row>
    <row r="299">
      <c r="F299" s="33">
        <f>IF(ROW()-18&gt;$C$11,"",ROW()-18)</f>
        <v/>
      </c>
      <c r="G299" s="46">
        <f>IF(F299="","",K298)</f>
        <v/>
      </c>
      <c r="H299" s="46">
        <f>IF(F299="","",$C$12)</f>
        <v/>
      </c>
      <c r="I299" s="46">
        <f>IF(F299="","",G299*$C$8/12)</f>
        <v/>
      </c>
      <c r="J299" s="46">
        <f>IF(F299="","",H299-I299)</f>
        <v/>
      </c>
      <c r="K299" s="46">
        <f>IF(F299="","",G299-J299)</f>
        <v/>
      </c>
    </row>
    <row r="300">
      <c r="F300" s="33">
        <f>IF(ROW()-18&gt;$C$11,"",ROW()-18)</f>
        <v/>
      </c>
      <c r="G300" s="46">
        <f>IF(F300="","",K299)</f>
        <v/>
      </c>
      <c r="H300" s="46">
        <f>IF(F300="","",$C$12)</f>
        <v/>
      </c>
      <c r="I300" s="46">
        <f>IF(F300="","",G300*$C$8/12)</f>
        <v/>
      </c>
      <c r="J300" s="46">
        <f>IF(F300="","",H300-I300)</f>
        <v/>
      </c>
      <c r="K300" s="46">
        <f>IF(F300="","",G300-J300)</f>
        <v/>
      </c>
    </row>
    <row r="301">
      <c r="F301" s="33">
        <f>IF(ROW()-18&gt;$C$11,"",ROW()-18)</f>
        <v/>
      </c>
      <c r="G301" s="46">
        <f>IF(F301="","",K300)</f>
        <v/>
      </c>
      <c r="H301" s="46">
        <f>IF(F301="","",$C$12)</f>
        <v/>
      </c>
      <c r="I301" s="46">
        <f>IF(F301="","",G301*$C$8/12)</f>
        <v/>
      </c>
      <c r="J301" s="46">
        <f>IF(F301="","",H301-I301)</f>
        <v/>
      </c>
      <c r="K301" s="46">
        <f>IF(F301="","",G301-J301)</f>
        <v/>
      </c>
    </row>
    <row r="302">
      <c r="F302" s="33">
        <f>IF(ROW()-18&gt;$C$11,"",ROW()-18)</f>
        <v/>
      </c>
      <c r="G302" s="46">
        <f>IF(F302="","",K301)</f>
        <v/>
      </c>
      <c r="H302" s="46">
        <f>IF(F302="","",$C$12)</f>
        <v/>
      </c>
      <c r="I302" s="46">
        <f>IF(F302="","",G302*$C$8/12)</f>
        <v/>
      </c>
      <c r="J302" s="46">
        <f>IF(F302="","",H302-I302)</f>
        <v/>
      </c>
      <c r="K302" s="46">
        <f>IF(F302="","",G302-J302)</f>
        <v/>
      </c>
    </row>
    <row r="303">
      <c r="F303" s="33">
        <f>IF(ROW()-18&gt;$C$11,"",ROW()-18)</f>
        <v/>
      </c>
      <c r="G303" s="46">
        <f>IF(F303="","",K302)</f>
        <v/>
      </c>
      <c r="H303" s="46">
        <f>IF(F303="","",$C$12)</f>
        <v/>
      </c>
      <c r="I303" s="46">
        <f>IF(F303="","",G303*$C$8/12)</f>
        <v/>
      </c>
      <c r="J303" s="46">
        <f>IF(F303="","",H303-I303)</f>
        <v/>
      </c>
      <c r="K303" s="46">
        <f>IF(F303="","",G303-J303)</f>
        <v/>
      </c>
    </row>
    <row r="304">
      <c r="F304" s="33">
        <f>IF(ROW()-18&gt;$C$11,"",ROW()-18)</f>
        <v/>
      </c>
      <c r="G304" s="46">
        <f>IF(F304="","",K303)</f>
        <v/>
      </c>
      <c r="H304" s="46">
        <f>IF(F304="","",$C$12)</f>
        <v/>
      </c>
      <c r="I304" s="46">
        <f>IF(F304="","",G304*$C$8/12)</f>
        <v/>
      </c>
      <c r="J304" s="46">
        <f>IF(F304="","",H304-I304)</f>
        <v/>
      </c>
      <c r="K304" s="46">
        <f>IF(F304="","",G304-J304)</f>
        <v/>
      </c>
    </row>
    <row r="305">
      <c r="F305" s="33">
        <f>IF(ROW()-18&gt;$C$11,"",ROW()-18)</f>
        <v/>
      </c>
      <c r="G305" s="46">
        <f>IF(F305="","",K304)</f>
        <v/>
      </c>
      <c r="H305" s="46">
        <f>IF(F305="","",$C$12)</f>
        <v/>
      </c>
      <c r="I305" s="46">
        <f>IF(F305="","",G305*$C$8/12)</f>
        <v/>
      </c>
      <c r="J305" s="46">
        <f>IF(F305="","",H305-I305)</f>
        <v/>
      </c>
      <c r="K305" s="46">
        <f>IF(F305="","",G305-J305)</f>
        <v/>
      </c>
    </row>
    <row r="306">
      <c r="F306" s="33">
        <f>IF(ROW()-18&gt;$C$11,"",ROW()-18)</f>
        <v/>
      </c>
      <c r="G306" s="46">
        <f>IF(F306="","",K305)</f>
        <v/>
      </c>
      <c r="H306" s="46">
        <f>IF(F306="","",$C$12)</f>
        <v/>
      </c>
      <c r="I306" s="46">
        <f>IF(F306="","",G306*$C$8/12)</f>
        <v/>
      </c>
      <c r="J306" s="46">
        <f>IF(F306="","",H306-I306)</f>
        <v/>
      </c>
      <c r="K306" s="46">
        <f>IF(F306="","",G306-J306)</f>
        <v/>
      </c>
    </row>
    <row r="307">
      <c r="F307" s="33">
        <f>IF(ROW()-18&gt;$C$11,"",ROW()-18)</f>
        <v/>
      </c>
      <c r="G307" s="46">
        <f>IF(F307="","",K306)</f>
        <v/>
      </c>
      <c r="H307" s="46">
        <f>IF(F307="","",$C$12)</f>
        <v/>
      </c>
      <c r="I307" s="46">
        <f>IF(F307="","",G307*$C$8/12)</f>
        <v/>
      </c>
      <c r="J307" s="46">
        <f>IF(F307="","",H307-I307)</f>
        <v/>
      </c>
      <c r="K307" s="46">
        <f>IF(F307="","",G307-J307)</f>
        <v/>
      </c>
    </row>
    <row r="308">
      <c r="F308" s="33">
        <f>IF(ROW()-18&gt;$C$11,"",ROW()-18)</f>
        <v/>
      </c>
      <c r="G308" s="46">
        <f>IF(F308="","",K307)</f>
        <v/>
      </c>
      <c r="H308" s="46">
        <f>IF(F308="","",$C$12)</f>
        <v/>
      </c>
      <c r="I308" s="46">
        <f>IF(F308="","",G308*$C$8/12)</f>
        <v/>
      </c>
      <c r="J308" s="46">
        <f>IF(F308="","",H308-I308)</f>
        <v/>
      </c>
      <c r="K308" s="46">
        <f>IF(F308="","",G308-J308)</f>
        <v/>
      </c>
    </row>
    <row r="309">
      <c r="F309" s="33">
        <f>IF(ROW()-18&gt;$C$11,"",ROW()-18)</f>
        <v/>
      </c>
      <c r="G309" s="46">
        <f>IF(F309="","",K308)</f>
        <v/>
      </c>
      <c r="H309" s="46">
        <f>IF(F309="","",$C$12)</f>
        <v/>
      </c>
      <c r="I309" s="46">
        <f>IF(F309="","",G309*$C$8/12)</f>
        <v/>
      </c>
      <c r="J309" s="46">
        <f>IF(F309="","",H309-I309)</f>
        <v/>
      </c>
      <c r="K309" s="46">
        <f>IF(F309="","",G309-J309)</f>
        <v/>
      </c>
    </row>
    <row r="310">
      <c r="F310" s="33">
        <f>IF(ROW()-18&gt;$C$11,"",ROW()-18)</f>
        <v/>
      </c>
      <c r="G310" s="46">
        <f>IF(F310="","",K309)</f>
        <v/>
      </c>
      <c r="H310" s="46">
        <f>IF(F310="","",$C$12)</f>
        <v/>
      </c>
      <c r="I310" s="46">
        <f>IF(F310="","",G310*$C$8/12)</f>
        <v/>
      </c>
      <c r="J310" s="46">
        <f>IF(F310="","",H310-I310)</f>
        <v/>
      </c>
      <c r="K310" s="46">
        <f>IF(F310="","",G310-J310)</f>
        <v/>
      </c>
    </row>
    <row r="311">
      <c r="F311" s="33">
        <f>IF(ROW()-18&gt;$C$11,"",ROW()-18)</f>
        <v/>
      </c>
      <c r="G311" s="46">
        <f>IF(F311="","",K310)</f>
        <v/>
      </c>
      <c r="H311" s="46">
        <f>IF(F311="","",$C$12)</f>
        <v/>
      </c>
      <c r="I311" s="46">
        <f>IF(F311="","",G311*$C$8/12)</f>
        <v/>
      </c>
      <c r="J311" s="46">
        <f>IF(F311="","",H311-I311)</f>
        <v/>
      </c>
      <c r="K311" s="46">
        <f>IF(F311="","",G311-J311)</f>
        <v/>
      </c>
    </row>
    <row r="312">
      <c r="F312" s="33">
        <f>IF(ROW()-18&gt;$C$11,"",ROW()-18)</f>
        <v/>
      </c>
      <c r="G312" s="46">
        <f>IF(F312="","",K311)</f>
        <v/>
      </c>
      <c r="H312" s="46">
        <f>IF(F312="","",$C$12)</f>
        <v/>
      </c>
      <c r="I312" s="46">
        <f>IF(F312="","",G312*$C$8/12)</f>
        <v/>
      </c>
      <c r="J312" s="46">
        <f>IF(F312="","",H312-I312)</f>
        <v/>
      </c>
      <c r="K312" s="46">
        <f>IF(F312="","",G312-J312)</f>
        <v/>
      </c>
    </row>
    <row r="313">
      <c r="F313" s="33">
        <f>IF(ROW()-18&gt;$C$11,"",ROW()-18)</f>
        <v/>
      </c>
      <c r="G313" s="46">
        <f>IF(F313="","",K312)</f>
        <v/>
      </c>
      <c r="H313" s="46">
        <f>IF(F313="","",$C$12)</f>
        <v/>
      </c>
      <c r="I313" s="46">
        <f>IF(F313="","",G313*$C$8/12)</f>
        <v/>
      </c>
      <c r="J313" s="46">
        <f>IF(F313="","",H313-I313)</f>
        <v/>
      </c>
      <c r="K313" s="46">
        <f>IF(F313="","",G313-J313)</f>
        <v/>
      </c>
    </row>
    <row r="314">
      <c r="F314" s="33">
        <f>IF(ROW()-18&gt;$C$11,"",ROW()-18)</f>
        <v/>
      </c>
      <c r="G314" s="46">
        <f>IF(F314="","",K313)</f>
        <v/>
      </c>
      <c r="H314" s="46">
        <f>IF(F314="","",$C$12)</f>
        <v/>
      </c>
      <c r="I314" s="46">
        <f>IF(F314="","",G314*$C$8/12)</f>
        <v/>
      </c>
      <c r="J314" s="46">
        <f>IF(F314="","",H314-I314)</f>
        <v/>
      </c>
      <c r="K314" s="46">
        <f>IF(F314="","",G314-J314)</f>
        <v/>
      </c>
    </row>
    <row r="315">
      <c r="F315" s="33">
        <f>IF(ROW()-18&gt;$C$11,"",ROW()-18)</f>
        <v/>
      </c>
      <c r="G315" s="46">
        <f>IF(F315="","",K314)</f>
        <v/>
      </c>
      <c r="H315" s="46">
        <f>IF(F315="","",$C$12)</f>
        <v/>
      </c>
      <c r="I315" s="46">
        <f>IF(F315="","",G315*$C$8/12)</f>
        <v/>
      </c>
      <c r="J315" s="46">
        <f>IF(F315="","",H315-I315)</f>
        <v/>
      </c>
      <c r="K315" s="46">
        <f>IF(F315="","",G315-J315)</f>
        <v/>
      </c>
    </row>
    <row r="316">
      <c r="F316" s="33">
        <f>IF(ROW()-18&gt;$C$11,"",ROW()-18)</f>
        <v/>
      </c>
      <c r="G316" s="46">
        <f>IF(F316="","",K315)</f>
        <v/>
      </c>
      <c r="H316" s="46">
        <f>IF(F316="","",$C$12)</f>
        <v/>
      </c>
      <c r="I316" s="46">
        <f>IF(F316="","",G316*$C$8/12)</f>
        <v/>
      </c>
      <c r="J316" s="46">
        <f>IF(F316="","",H316-I316)</f>
        <v/>
      </c>
      <c r="K316" s="46">
        <f>IF(F316="","",G316-J316)</f>
        <v/>
      </c>
    </row>
    <row r="317">
      <c r="F317" s="33">
        <f>IF(ROW()-18&gt;$C$11,"",ROW()-18)</f>
        <v/>
      </c>
      <c r="G317" s="46">
        <f>IF(F317="","",K316)</f>
        <v/>
      </c>
      <c r="H317" s="46">
        <f>IF(F317="","",$C$12)</f>
        <v/>
      </c>
      <c r="I317" s="46">
        <f>IF(F317="","",G317*$C$8/12)</f>
        <v/>
      </c>
      <c r="J317" s="46">
        <f>IF(F317="","",H317-I317)</f>
        <v/>
      </c>
      <c r="K317" s="46">
        <f>IF(F317="","",G317-J317)</f>
        <v/>
      </c>
    </row>
    <row r="318">
      <c r="F318" s="33">
        <f>IF(ROW()-18&gt;$C$11,"",ROW()-18)</f>
        <v/>
      </c>
      <c r="G318" s="46">
        <f>IF(F318="","",K317)</f>
        <v/>
      </c>
      <c r="H318" s="46">
        <f>IF(F318="","",$C$12)</f>
        <v/>
      </c>
      <c r="I318" s="46">
        <f>IF(F318="","",G318*$C$8/12)</f>
        <v/>
      </c>
      <c r="J318" s="46">
        <f>IF(F318="","",H318-I318)</f>
        <v/>
      </c>
      <c r="K318" s="46">
        <f>IF(F318="","",G318-J318)</f>
        <v/>
      </c>
    </row>
    <row r="319">
      <c r="F319" s="33">
        <f>IF(ROW()-18&gt;$C$11,"",ROW()-18)</f>
        <v/>
      </c>
      <c r="G319" s="46">
        <f>IF(F319="","",K318)</f>
        <v/>
      </c>
      <c r="H319" s="46">
        <f>IF(F319="","",$C$12)</f>
        <v/>
      </c>
      <c r="I319" s="46">
        <f>IF(F319="","",G319*$C$8/12)</f>
        <v/>
      </c>
      <c r="J319" s="46">
        <f>IF(F319="","",H319-I319)</f>
        <v/>
      </c>
      <c r="K319" s="46">
        <f>IF(F319="","",G319-J319)</f>
        <v/>
      </c>
    </row>
    <row r="320">
      <c r="F320" s="33">
        <f>IF(ROW()-18&gt;$C$11,"",ROW()-18)</f>
        <v/>
      </c>
      <c r="G320" s="46">
        <f>IF(F320="","",K319)</f>
        <v/>
      </c>
      <c r="H320" s="46">
        <f>IF(F320="","",$C$12)</f>
        <v/>
      </c>
      <c r="I320" s="46">
        <f>IF(F320="","",G320*$C$8/12)</f>
        <v/>
      </c>
      <c r="J320" s="46">
        <f>IF(F320="","",H320-I320)</f>
        <v/>
      </c>
      <c r="K320" s="46">
        <f>IF(F320="","",G320-J320)</f>
        <v/>
      </c>
    </row>
    <row r="321">
      <c r="F321" s="33">
        <f>IF(ROW()-18&gt;$C$11,"",ROW()-18)</f>
        <v/>
      </c>
      <c r="G321" s="46">
        <f>IF(F321="","",K320)</f>
        <v/>
      </c>
      <c r="H321" s="46">
        <f>IF(F321="","",$C$12)</f>
        <v/>
      </c>
      <c r="I321" s="46">
        <f>IF(F321="","",G321*$C$8/12)</f>
        <v/>
      </c>
      <c r="J321" s="46">
        <f>IF(F321="","",H321-I321)</f>
        <v/>
      </c>
      <c r="K321" s="46">
        <f>IF(F321="","",G321-J321)</f>
        <v/>
      </c>
    </row>
    <row r="322">
      <c r="F322" s="33">
        <f>IF(ROW()-18&gt;$C$11,"",ROW()-18)</f>
        <v/>
      </c>
      <c r="G322" s="46">
        <f>IF(F322="","",K321)</f>
        <v/>
      </c>
      <c r="H322" s="46">
        <f>IF(F322="","",$C$12)</f>
        <v/>
      </c>
      <c r="I322" s="46">
        <f>IF(F322="","",G322*$C$8/12)</f>
        <v/>
      </c>
      <c r="J322" s="46">
        <f>IF(F322="","",H322-I322)</f>
        <v/>
      </c>
      <c r="K322" s="46">
        <f>IF(F322="","",G322-J322)</f>
        <v/>
      </c>
    </row>
    <row r="323">
      <c r="F323" s="33">
        <f>IF(ROW()-18&gt;$C$11,"",ROW()-18)</f>
        <v/>
      </c>
      <c r="G323" s="46">
        <f>IF(F323="","",K322)</f>
        <v/>
      </c>
      <c r="H323" s="46">
        <f>IF(F323="","",$C$12)</f>
        <v/>
      </c>
      <c r="I323" s="46">
        <f>IF(F323="","",G323*$C$8/12)</f>
        <v/>
      </c>
      <c r="J323" s="46">
        <f>IF(F323="","",H323-I323)</f>
        <v/>
      </c>
      <c r="K323" s="46">
        <f>IF(F323="","",G323-J323)</f>
        <v/>
      </c>
    </row>
    <row r="324">
      <c r="F324" s="33">
        <f>IF(ROW()-18&gt;$C$11,"",ROW()-18)</f>
        <v/>
      </c>
      <c r="G324" s="46">
        <f>IF(F324="","",K323)</f>
        <v/>
      </c>
      <c r="H324" s="46">
        <f>IF(F324="","",$C$12)</f>
        <v/>
      </c>
      <c r="I324" s="46">
        <f>IF(F324="","",G324*$C$8/12)</f>
        <v/>
      </c>
      <c r="J324" s="46">
        <f>IF(F324="","",H324-I324)</f>
        <v/>
      </c>
      <c r="K324" s="46">
        <f>IF(F324="","",G324-J324)</f>
        <v/>
      </c>
    </row>
    <row r="325">
      <c r="F325" s="33">
        <f>IF(ROW()-18&gt;$C$11,"",ROW()-18)</f>
        <v/>
      </c>
      <c r="G325" s="46">
        <f>IF(F325="","",K324)</f>
        <v/>
      </c>
      <c r="H325" s="46">
        <f>IF(F325="","",$C$12)</f>
        <v/>
      </c>
      <c r="I325" s="46">
        <f>IF(F325="","",G325*$C$8/12)</f>
        <v/>
      </c>
      <c r="J325" s="46">
        <f>IF(F325="","",H325-I325)</f>
        <v/>
      </c>
      <c r="K325" s="46">
        <f>IF(F325="","",G325-J325)</f>
        <v/>
      </c>
    </row>
    <row r="326">
      <c r="F326" s="33">
        <f>IF(ROW()-18&gt;$C$11,"",ROW()-18)</f>
        <v/>
      </c>
      <c r="G326" s="46">
        <f>IF(F326="","",K325)</f>
        <v/>
      </c>
      <c r="H326" s="46">
        <f>IF(F326="","",$C$12)</f>
        <v/>
      </c>
      <c r="I326" s="46">
        <f>IF(F326="","",G326*$C$8/12)</f>
        <v/>
      </c>
      <c r="J326" s="46">
        <f>IF(F326="","",H326-I326)</f>
        <v/>
      </c>
      <c r="K326" s="46">
        <f>IF(F326="","",G326-J326)</f>
        <v/>
      </c>
    </row>
    <row r="327">
      <c r="F327" s="33">
        <f>IF(ROW()-18&gt;$C$11,"",ROW()-18)</f>
        <v/>
      </c>
      <c r="G327" s="46">
        <f>IF(F327="","",K326)</f>
        <v/>
      </c>
      <c r="H327" s="46">
        <f>IF(F327="","",$C$12)</f>
        <v/>
      </c>
      <c r="I327" s="46">
        <f>IF(F327="","",G327*$C$8/12)</f>
        <v/>
      </c>
      <c r="J327" s="46">
        <f>IF(F327="","",H327-I327)</f>
        <v/>
      </c>
      <c r="K327" s="46">
        <f>IF(F327="","",G327-J327)</f>
        <v/>
      </c>
    </row>
    <row r="328">
      <c r="F328" s="33">
        <f>IF(ROW()-18&gt;$C$11,"",ROW()-18)</f>
        <v/>
      </c>
      <c r="G328" s="46">
        <f>IF(F328="","",K327)</f>
        <v/>
      </c>
      <c r="H328" s="46">
        <f>IF(F328="","",$C$12)</f>
        <v/>
      </c>
      <c r="I328" s="46">
        <f>IF(F328="","",G328*$C$8/12)</f>
        <v/>
      </c>
      <c r="J328" s="46">
        <f>IF(F328="","",H328-I328)</f>
        <v/>
      </c>
      <c r="K328" s="46">
        <f>IF(F328="","",G328-J328)</f>
        <v/>
      </c>
    </row>
    <row r="329">
      <c r="F329" s="33">
        <f>IF(ROW()-18&gt;$C$11,"",ROW()-18)</f>
        <v/>
      </c>
      <c r="G329" s="46">
        <f>IF(F329="","",K328)</f>
        <v/>
      </c>
      <c r="H329" s="46">
        <f>IF(F329="","",$C$12)</f>
        <v/>
      </c>
      <c r="I329" s="46">
        <f>IF(F329="","",G329*$C$8/12)</f>
        <v/>
      </c>
      <c r="J329" s="46">
        <f>IF(F329="","",H329-I329)</f>
        <v/>
      </c>
      <c r="K329" s="46">
        <f>IF(F329="","",G329-J329)</f>
        <v/>
      </c>
    </row>
    <row r="330">
      <c r="F330" s="33">
        <f>IF(ROW()-18&gt;$C$11,"",ROW()-18)</f>
        <v/>
      </c>
      <c r="G330" s="46">
        <f>IF(F330="","",K329)</f>
        <v/>
      </c>
      <c r="H330" s="46">
        <f>IF(F330="","",$C$12)</f>
        <v/>
      </c>
      <c r="I330" s="46">
        <f>IF(F330="","",G330*$C$8/12)</f>
        <v/>
      </c>
      <c r="J330" s="46">
        <f>IF(F330="","",H330-I330)</f>
        <v/>
      </c>
      <c r="K330" s="46">
        <f>IF(F330="","",G330-J330)</f>
        <v/>
      </c>
    </row>
    <row r="331">
      <c r="F331" s="33">
        <f>IF(ROW()-18&gt;$C$11,"",ROW()-18)</f>
        <v/>
      </c>
      <c r="G331" s="46">
        <f>IF(F331="","",K330)</f>
        <v/>
      </c>
      <c r="H331" s="46">
        <f>IF(F331="","",$C$12)</f>
        <v/>
      </c>
      <c r="I331" s="46">
        <f>IF(F331="","",G331*$C$8/12)</f>
        <v/>
      </c>
      <c r="J331" s="46">
        <f>IF(F331="","",H331-I331)</f>
        <v/>
      </c>
      <c r="K331" s="46">
        <f>IF(F331="","",G331-J331)</f>
        <v/>
      </c>
    </row>
    <row r="332">
      <c r="F332" s="33">
        <f>IF(ROW()-18&gt;$C$11,"",ROW()-18)</f>
        <v/>
      </c>
      <c r="G332" s="46">
        <f>IF(F332="","",K331)</f>
        <v/>
      </c>
      <c r="H332" s="46">
        <f>IF(F332="","",$C$12)</f>
        <v/>
      </c>
      <c r="I332" s="46">
        <f>IF(F332="","",G332*$C$8/12)</f>
        <v/>
      </c>
      <c r="J332" s="46">
        <f>IF(F332="","",H332-I332)</f>
        <v/>
      </c>
      <c r="K332" s="46">
        <f>IF(F332="","",G332-J332)</f>
        <v/>
      </c>
    </row>
    <row r="333">
      <c r="F333" s="33">
        <f>IF(ROW()-18&gt;$C$11,"",ROW()-18)</f>
        <v/>
      </c>
      <c r="G333" s="46">
        <f>IF(F333="","",K332)</f>
        <v/>
      </c>
      <c r="H333" s="46">
        <f>IF(F333="","",$C$12)</f>
        <v/>
      </c>
      <c r="I333" s="46">
        <f>IF(F333="","",G333*$C$8/12)</f>
        <v/>
      </c>
      <c r="J333" s="46">
        <f>IF(F333="","",H333-I333)</f>
        <v/>
      </c>
      <c r="K333" s="46">
        <f>IF(F333="","",G333-J333)</f>
        <v/>
      </c>
    </row>
    <row r="334">
      <c r="F334" s="33">
        <f>IF(ROW()-18&gt;$C$11,"",ROW()-18)</f>
        <v/>
      </c>
      <c r="G334" s="46">
        <f>IF(F334="","",K333)</f>
        <v/>
      </c>
      <c r="H334" s="46">
        <f>IF(F334="","",$C$12)</f>
        <v/>
      </c>
      <c r="I334" s="46">
        <f>IF(F334="","",G334*$C$8/12)</f>
        <v/>
      </c>
      <c r="J334" s="46">
        <f>IF(F334="","",H334-I334)</f>
        <v/>
      </c>
      <c r="K334" s="46">
        <f>IF(F334="","",G334-J334)</f>
        <v/>
      </c>
    </row>
    <row r="335">
      <c r="F335" s="33">
        <f>IF(ROW()-18&gt;$C$11,"",ROW()-18)</f>
        <v/>
      </c>
      <c r="G335" s="46">
        <f>IF(F335="","",K334)</f>
        <v/>
      </c>
      <c r="H335" s="46">
        <f>IF(F335="","",$C$12)</f>
        <v/>
      </c>
      <c r="I335" s="46">
        <f>IF(F335="","",G335*$C$8/12)</f>
        <v/>
      </c>
      <c r="J335" s="46">
        <f>IF(F335="","",H335-I335)</f>
        <v/>
      </c>
      <c r="K335" s="46">
        <f>IF(F335="","",G335-J335)</f>
        <v/>
      </c>
    </row>
    <row r="336">
      <c r="F336" s="33">
        <f>IF(ROW()-18&gt;$C$11,"",ROW()-18)</f>
        <v/>
      </c>
      <c r="G336" s="46">
        <f>IF(F336="","",K335)</f>
        <v/>
      </c>
      <c r="H336" s="46">
        <f>IF(F336="","",$C$12)</f>
        <v/>
      </c>
      <c r="I336" s="46">
        <f>IF(F336="","",G336*$C$8/12)</f>
        <v/>
      </c>
      <c r="J336" s="46">
        <f>IF(F336="","",H336-I336)</f>
        <v/>
      </c>
      <c r="K336" s="46">
        <f>IF(F336="","",G336-J336)</f>
        <v/>
      </c>
    </row>
    <row r="337">
      <c r="F337" s="33">
        <f>IF(ROW()-18&gt;$C$11,"",ROW()-18)</f>
        <v/>
      </c>
      <c r="G337" s="46">
        <f>IF(F337="","",K336)</f>
        <v/>
      </c>
      <c r="H337" s="46">
        <f>IF(F337="","",$C$12)</f>
        <v/>
      </c>
      <c r="I337" s="46">
        <f>IF(F337="","",G337*$C$8/12)</f>
        <v/>
      </c>
      <c r="J337" s="46">
        <f>IF(F337="","",H337-I337)</f>
        <v/>
      </c>
      <c r="K337" s="46">
        <f>IF(F337="","",G337-J337)</f>
        <v/>
      </c>
    </row>
    <row r="338">
      <c r="F338" s="33">
        <f>IF(ROW()-18&gt;$C$11,"",ROW()-18)</f>
        <v/>
      </c>
      <c r="G338" s="46">
        <f>IF(F338="","",K337)</f>
        <v/>
      </c>
      <c r="H338" s="46">
        <f>IF(F338="","",$C$12)</f>
        <v/>
      </c>
      <c r="I338" s="46">
        <f>IF(F338="","",G338*$C$8/12)</f>
        <v/>
      </c>
      <c r="J338" s="46">
        <f>IF(F338="","",H338-I338)</f>
        <v/>
      </c>
      <c r="K338" s="46">
        <f>IF(F338="","",G338-J338)</f>
        <v/>
      </c>
    </row>
    <row r="339">
      <c r="F339" s="33">
        <f>IF(ROW()-18&gt;$C$11,"",ROW()-18)</f>
        <v/>
      </c>
      <c r="G339" s="46">
        <f>IF(F339="","",K338)</f>
        <v/>
      </c>
      <c r="H339" s="46">
        <f>IF(F339="","",$C$12)</f>
        <v/>
      </c>
      <c r="I339" s="46">
        <f>IF(F339="","",G339*$C$8/12)</f>
        <v/>
      </c>
      <c r="J339" s="46">
        <f>IF(F339="","",H339-I339)</f>
        <v/>
      </c>
      <c r="K339" s="46">
        <f>IF(F339="","",G339-J339)</f>
        <v/>
      </c>
    </row>
    <row r="340">
      <c r="F340" s="33">
        <f>IF(ROW()-18&gt;$C$11,"",ROW()-18)</f>
        <v/>
      </c>
      <c r="G340" s="46">
        <f>IF(F340="","",K339)</f>
        <v/>
      </c>
      <c r="H340" s="46">
        <f>IF(F340="","",$C$12)</f>
        <v/>
      </c>
      <c r="I340" s="46">
        <f>IF(F340="","",G340*$C$8/12)</f>
        <v/>
      </c>
      <c r="J340" s="46">
        <f>IF(F340="","",H340-I340)</f>
        <v/>
      </c>
      <c r="K340" s="46">
        <f>IF(F340="","",G340-J340)</f>
        <v/>
      </c>
    </row>
    <row r="341">
      <c r="F341" s="33">
        <f>IF(ROW()-18&gt;$C$11,"",ROW()-18)</f>
        <v/>
      </c>
      <c r="G341" s="46">
        <f>IF(F341="","",K340)</f>
        <v/>
      </c>
      <c r="H341" s="46">
        <f>IF(F341="","",$C$12)</f>
        <v/>
      </c>
      <c r="I341" s="46">
        <f>IF(F341="","",G341*$C$8/12)</f>
        <v/>
      </c>
      <c r="J341" s="46">
        <f>IF(F341="","",H341-I341)</f>
        <v/>
      </c>
      <c r="K341" s="46">
        <f>IF(F341="","",G341-J341)</f>
        <v/>
      </c>
    </row>
    <row r="342">
      <c r="F342" s="33">
        <f>IF(ROW()-18&gt;$C$11,"",ROW()-18)</f>
        <v/>
      </c>
      <c r="G342" s="46">
        <f>IF(F342="","",K341)</f>
        <v/>
      </c>
      <c r="H342" s="46">
        <f>IF(F342="","",$C$12)</f>
        <v/>
      </c>
      <c r="I342" s="46">
        <f>IF(F342="","",G342*$C$8/12)</f>
        <v/>
      </c>
      <c r="J342" s="46">
        <f>IF(F342="","",H342-I342)</f>
        <v/>
      </c>
      <c r="K342" s="46">
        <f>IF(F342="","",G342-J342)</f>
        <v/>
      </c>
    </row>
    <row r="343">
      <c r="F343" s="33">
        <f>IF(ROW()-18&gt;$C$11,"",ROW()-18)</f>
        <v/>
      </c>
      <c r="G343" s="46">
        <f>IF(F343="","",K342)</f>
        <v/>
      </c>
      <c r="H343" s="46">
        <f>IF(F343="","",$C$12)</f>
        <v/>
      </c>
      <c r="I343" s="46">
        <f>IF(F343="","",G343*$C$8/12)</f>
        <v/>
      </c>
      <c r="J343" s="46">
        <f>IF(F343="","",H343-I343)</f>
        <v/>
      </c>
      <c r="K343" s="46">
        <f>IF(F343="","",G343-J343)</f>
        <v/>
      </c>
    </row>
    <row r="344">
      <c r="F344" s="33">
        <f>IF(ROW()-18&gt;$C$11,"",ROW()-18)</f>
        <v/>
      </c>
      <c r="G344" s="46">
        <f>IF(F344="","",K343)</f>
        <v/>
      </c>
      <c r="H344" s="46">
        <f>IF(F344="","",$C$12)</f>
        <v/>
      </c>
      <c r="I344" s="46">
        <f>IF(F344="","",G344*$C$8/12)</f>
        <v/>
      </c>
      <c r="J344" s="46">
        <f>IF(F344="","",H344-I344)</f>
        <v/>
      </c>
      <c r="K344" s="46">
        <f>IF(F344="","",G344-J344)</f>
        <v/>
      </c>
    </row>
    <row r="345">
      <c r="F345" s="33">
        <f>IF(ROW()-18&gt;$C$11,"",ROW()-18)</f>
        <v/>
      </c>
      <c r="G345" s="46">
        <f>IF(F345="","",K344)</f>
        <v/>
      </c>
      <c r="H345" s="46">
        <f>IF(F345="","",$C$12)</f>
        <v/>
      </c>
      <c r="I345" s="46">
        <f>IF(F345="","",G345*$C$8/12)</f>
        <v/>
      </c>
      <c r="J345" s="46">
        <f>IF(F345="","",H345-I345)</f>
        <v/>
      </c>
      <c r="K345" s="46">
        <f>IF(F345="","",G345-J345)</f>
        <v/>
      </c>
    </row>
    <row r="346">
      <c r="F346" s="33">
        <f>IF(ROW()-18&gt;$C$11,"",ROW()-18)</f>
        <v/>
      </c>
      <c r="G346" s="46">
        <f>IF(F346="","",K345)</f>
        <v/>
      </c>
      <c r="H346" s="46">
        <f>IF(F346="","",$C$12)</f>
        <v/>
      </c>
      <c r="I346" s="46">
        <f>IF(F346="","",G346*$C$8/12)</f>
        <v/>
      </c>
      <c r="J346" s="46">
        <f>IF(F346="","",H346-I346)</f>
        <v/>
      </c>
      <c r="K346" s="46">
        <f>IF(F346="","",G346-J346)</f>
        <v/>
      </c>
    </row>
    <row r="347">
      <c r="F347" s="33">
        <f>IF(ROW()-18&gt;$C$11,"",ROW()-18)</f>
        <v/>
      </c>
      <c r="G347" s="46">
        <f>IF(F347="","",K346)</f>
        <v/>
      </c>
      <c r="H347" s="46">
        <f>IF(F347="","",$C$12)</f>
        <v/>
      </c>
      <c r="I347" s="46">
        <f>IF(F347="","",G347*$C$8/12)</f>
        <v/>
      </c>
      <c r="J347" s="46">
        <f>IF(F347="","",H347-I347)</f>
        <v/>
      </c>
      <c r="K347" s="46">
        <f>IF(F347="","",G347-J347)</f>
        <v/>
      </c>
    </row>
    <row r="348">
      <c r="F348" s="33">
        <f>IF(ROW()-18&gt;$C$11,"",ROW()-18)</f>
        <v/>
      </c>
      <c r="G348" s="46">
        <f>IF(F348="","",K347)</f>
        <v/>
      </c>
      <c r="H348" s="46">
        <f>IF(F348="","",$C$12)</f>
        <v/>
      </c>
      <c r="I348" s="46">
        <f>IF(F348="","",G348*$C$8/12)</f>
        <v/>
      </c>
      <c r="J348" s="46">
        <f>IF(F348="","",H348-I348)</f>
        <v/>
      </c>
      <c r="K348" s="46">
        <f>IF(F348="","",G348-J348)</f>
        <v/>
      </c>
    </row>
    <row r="349">
      <c r="F349" s="33">
        <f>IF(ROW()-18&gt;$C$11,"",ROW()-18)</f>
        <v/>
      </c>
      <c r="G349" s="46">
        <f>IF(F349="","",K348)</f>
        <v/>
      </c>
      <c r="H349" s="46">
        <f>IF(F349="","",$C$12)</f>
        <v/>
      </c>
      <c r="I349" s="46">
        <f>IF(F349="","",G349*$C$8/12)</f>
        <v/>
      </c>
      <c r="J349" s="46">
        <f>IF(F349="","",H349-I349)</f>
        <v/>
      </c>
      <c r="K349" s="46">
        <f>IF(F349="","",G349-J349)</f>
        <v/>
      </c>
    </row>
    <row r="350">
      <c r="F350" s="33">
        <f>IF(ROW()-18&gt;$C$11,"",ROW()-18)</f>
        <v/>
      </c>
      <c r="G350" s="46">
        <f>IF(F350="","",K349)</f>
        <v/>
      </c>
      <c r="H350" s="46">
        <f>IF(F350="","",$C$12)</f>
        <v/>
      </c>
      <c r="I350" s="46">
        <f>IF(F350="","",G350*$C$8/12)</f>
        <v/>
      </c>
      <c r="J350" s="46">
        <f>IF(F350="","",H350-I350)</f>
        <v/>
      </c>
      <c r="K350" s="46">
        <f>IF(F350="","",G350-J350)</f>
        <v/>
      </c>
    </row>
    <row r="351">
      <c r="F351" s="33">
        <f>IF(ROW()-18&gt;$C$11,"",ROW()-18)</f>
        <v/>
      </c>
      <c r="G351" s="46">
        <f>IF(F351="","",K350)</f>
        <v/>
      </c>
      <c r="H351" s="46">
        <f>IF(F351="","",$C$12)</f>
        <v/>
      </c>
      <c r="I351" s="46">
        <f>IF(F351="","",G351*$C$8/12)</f>
        <v/>
      </c>
      <c r="J351" s="46">
        <f>IF(F351="","",H351-I351)</f>
        <v/>
      </c>
      <c r="K351" s="46">
        <f>IF(F351="","",G351-J351)</f>
        <v/>
      </c>
    </row>
    <row r="352">
      <c r="F352" s="33">
        <f>IF(ROW()-18&gt;$C$11,"",ROW()-18)</f>
        <v/>
      </c>
      <c r="G352" s="46">
        <f>IF(F352="","",K351)</f>
        <v/>
      </c>
      <c r="H352" s="46">
        <f>IF(F352="","",$C$12)</f>
        <v/>
      </c>
      <c r="I352" s="46">
        <f>IF(F352="","",G352*$C$8/12)</f>
        <v/>
      </c>
      <c r="J352" s="46">
        <f>IF(F352="","",H352-I352)</f>
        <v/>
      </c>
      <c r="K352" s="46">
        <f>IF(F352="","",G352-J352)</f>
        <v/>
      </c>
    </row>
    <row r="353">
      <c r="F353" s="33">
        <f>IF(ROW()-18&gt;$C$11,"",ROW()-18)</f>
        <v/>
      </c>
      <c r="G353" s="46">
        <f>IF(F353="","",K352)</f>
        <v/>
      </c>
      <c r="H353" s="46">
        <f>IF(F353="","",$C$12)</f>
        <v/>
      </c>
      <c r="I353" s="46">
        <f>IF(F353="","",G353*$C$8/12)</f>
        <v/>
      </c>
      <c r="J353" s="46">
        <f>IF(F353="","",H353-I353)</f>
        <v/>
      </c>
      <c r="K353" s="46">
        <f>IF(F353="","",G353-J353)</f>
        <v/>
      </c>
    </row>
    <row r="354">
      <c r="F354" s="33">
        <f>IF(ROW()-18&gt;$C$11,"",ROW()-18)</f>
        <v/>
      </c>
      <c r="G354" s="46">
        <f>IF(F354="","",K353)</f>
        <v/>
      </c>
      <c r="H354" s="46">
        <f>IF(F354="","",$C$12)</f>
        <v/>
      </c>
      <c r="I354" s="46">
        <f>IF(F354="","",G354*$C$8/12)</f>
        <v/>
      </c>
      <c r="J354" s="46">
        <f>IF(F354="","",H354-I354)</f>
        <v/>
      </c>
      <c r="K354" s="46">
        <f>IF(F354="","",G354-J354)</f>
        <v/>
      </c>
    </row>
    <row r="355">
      <c r="F355" s="33">
        <f>IF(ROW()-18&gt;$C$11,"",ROW()-18)</f>
        <v/>
      </c>
      <c r="G355" s="46">
        <f>IF(F355="","",K354)</f>
        <v/>
      </c>
      <c r="H355" s="46">
        <f>IF(F355="","",$C$12)</f>
        <v/>
      </c>
      <c r="I355" s="46">
        <f>IF(F355="","",G355*$C$8/12)</f>
        <v/>
      </c>
      <c r="J355" s="46">
        <f>IF(F355="","",H355-I355)</f>
        <v/>
      </c>
      <c r="K355" s="46">
        <f>IF(F355="","",G355-J355)</f>
        <v/>
      </c>
    </row>
    <row r="356">
      <c r="F356" s="33">
        <f>IF(ROW()-18&gt;$C$11,"",ROW()-18)</f>
        <v/>
      </c>
      <c r="G356" s="46">
        <f>IF(F356="","",K355)</f>
        <v/>
      </c>
      <c r="H356" s="46">
        <f>IF(F356="","",$C$12)</f>
        <v/>
      </c>
      <c r="I356" s="46">
        <f>IF(F356="","",G356*$C$8/12)</f>
        <v/>
      </c>
      <c r="J356" s="46">
        <f>IF(F356="","",H356-I356)</f>
        <v/>
      </c>
      <c r="K356" s="46">
        <f>IF(F356="","",G356-J356)</f>
        <v/>
      </c>
    </row>
    <row r="357">
      <c r="F357" s="33">
        <f>IF(ROW()-18&gt;$C$11,"",ROW()-18)</f>
        <v/>
      </c>
      <c r="G357" s="46">
        <f>IF(F357="","",K356)</f>
        <v/>
      </c>
      <c r="H357" s="46">
        <f>IF(F357="","",$C$12)</f>
        <v/>
      </c>
      <c r="I357" s="46">
        <f>IF(F357="","",G357*$C$8/12)</f>
        <v/>
      </c>
      <c r="J357" s="46">
        <f>IF(F357="","",H357-I357)</f>
        <v/>
      </c>
      <c r="K357" s="46">
        <f>IF(F357="","",G357-J357)</f>
        <v/>
      </c>
    </row>
    <row r="358">
      <c r="F358" s="33">
        <f>IF(ROW()-18&gt;$C$11,"",ROW()-18)</f>
        <v/>
      </c>
      <c r="G358" s="46">
        <f>IF(F358="","",K357)</f>
        <v/>
      </c>
      <c r="H358" s="46">
        <f>IF(F358="","",$C$12)</f>
        <v/>
      </c>
      <c r="I358" s="46">
        <f>IF(F358="","",G358*$C$8/12)</f>
        <v/>
      </c>
      <c r="J358" s="46">
        <f>IF(F358="","",H358-I358)</f>
        <v/>
      </c>
      <c r="K358" s="46">
        <f>IF(F358="","",G358-J358)</f>
        <v/>
      </c>
    </row>
    <row r="359">
      <c r="F359" s="33">
        <f>IF(ROW()-18&gt;$C$11,"",ROW()-18)</f>
        <v/>
      </c>
      <c r="G359" s="46">
        <f>IF(F359="","",K358)</f>
        <v/>
      </c>
      <c r="H359" s="46">
        <f>IF(F359="","",$C$12)</f>
        <v/>
      </c>
      <c r="I359" s="46">
        <f>IF(F359="","",G359*$C$8/12)</f>
        <v/>
      </c>
      <c r="J359" s="46">
        <f>IF(F359="","",H359-I359)</f>
        <v/>
      </c>
      <c r="K359" s="46">
        <f>IF(F359="","",G359-J359)</f>
        <v/>
      </c>
    </row>
    <row r="360">
      <c r="F360" s="33">
        <f>IF(ROW()-18&gt;$C$11,"",ROW()-18)</f>
        <v/>
      </c>
      <c r="G360" s="46">
        <f>IF(F360="","",K359)</f>
        <v/>
      </c>
      <c r="H360" s="46">
        <f>IF(F360="","",$C$12)</f>
        <v/>
      </c>
      <c r="I360" s="46">
        <f>IF(F360="","",G360*$C$8/12)</f>
        <v/>
      </c>
      <c r="J360" s="46">
        <f>IF(F360="","",H360-I360)</f>
        <v/>
      </c>
      <c r="K360" s="46">
        <f>IF(F360="","",G360-J360)</f>
        <v/>
      </c>
    </row>
    <row r="361">
      <c r="F361" s="33">
        <f>IF(ROW()-18&gt;$C$11,"",ROW()-18)</f>
        <v/>
      </c>
      <c r="G361" s="46">
        <f>IF(F361="","",K360)</f>
        <v/>
      </c>
      <c r="H361" s="46">
        <f>IF(F361="","",$C$12)</f>
        <v/>
      </c>
      <c r="I361" s="46">
        <f>IF(F361="","",G361*$C$8/12)</f>
        <v/>
      </c>
      <c r="J361" s="46">
        <f>IF(F361="","",H361-I361)</f>
        <v/>
      </c>
      <c r="K361" s="46">
        <f>IF(F361="","",G361-J361)</f>
        <v/>
      </c>
    </row>
    <row r="362">
      <c r="F362" s="33">
        <f>IF(ROW()-18&gt;$C$11,"",ROW()-18)</f>
        <v/>
      </c>
      <c r="G362" s="46">
        <f>IF(F362="","",K361)</f>
        <v/>
      </c>
      <c r="H362" s="46">
        <f>IF(F362="","",$C$12)</f>
        <v/>
      </c>
      <c r="I362" s="46">
        <f>IF(F362="","",G362*$C$8/12)</f>
        <v/>
      </c>
      <c r="J362" s="46">
        <f>IF(F362="","",H362-I362)</f>
        <v/>
      </c>
      <c r="K362" s="46">
        <f>IF(F362="","",G362-J362)</f>
        <v/>
      </c>
    </row>
    <row r="363">
      <c r="F363" s="33">
        <f>IF(ROW()-18&gt;$C$11,"",ROW()-18)</f>
        <v/>
      </c>
      <c r="G363" s="46">
        <f>IF(F363="","",K362)</f>
        <v/>
      </c>
      <c r="H363" s="46">
        <f>IF(F363="","",$C$12)</f>
        <v/>
      </c>
      <c r="I363" s="46">
        <f>IF(F363="","",G363*$C$8/12)</f>
        <v/>
      </c>
      <c r="J363" s="46">
        <f>IF(F363="","",H363-I363)</f>
        <v/>
      </c>
      <c r="K363" s="46">
        <f>IF(F363="","",G363-J363)</f>
        <v/>
      </c>
    </row>
    <row r="364">
      <c r="F364" s="33">
        <f>IF(ROW()-18&gt;$C$11,"",ROW()-18)</f>
        <v/>
      </c>
      <c r="G364" s="46">
        <f>IF(F364="","",K363)</f>
        <v/>
      </c>
      <c r="H364" s="46">
        <f>IF(F364="","",$C$12)</f>
        <v/>
      </c>
      <c r="I364" s="46">
        <f>IF(F364="","",G364*$C$8/12)</f>
        <v/>
      </c>
      <c r="J364" s="46">
        <f>IF(F364="","",H364-I364)</f>
        <v/>
      </c>
      <c r="K364" s="46">
        <f>IF(F364="","",G364-J364)</f>
        <v/>
      </c>
    </row>
    <row r="365">
      <c r="F365" s="33">
        <f>IF(ROW()-18&gt;$C$11,"",ROW()-18)</f>
        <v/>
      </c>
      <c r="G365" s="46">
        <f>IF(F365="","",K364)</f>
        <v/>
      </c>
      <c r="H365" s="46">
        <f>IF(F365="","",$C$12)</f>
        <v/>
      </c>
      <c r="I365" s="46">
        <f>IF(F365="","",G365*$C$8/12)</f>
        <v/>
      </c>
      <c r="J365" s="46">
        <f>IF(F365="","",H365-I365)</f>
        <v/>
      </c>
      <c r="K365" s="46">
        <f>IF(F365="","",G365-J365)</f>
        <v/>
      </c>
    </row>
    <row r="366">
      <c r="F366" s="33">
        <f>IF(ROW()-18&gt;$C$11,"",ROW()-18)</f>
        <v/>
      </c>
      <c r="G366" s="46">
        <f>IF(F366="","",K365)</f>
        <v/>
      </c>
      <c r="H366" s="46">
        <f>IF(F366="","",$C$12)</f>
        <v/>
      </c>
      <c r="I366" s="46">
        <f>IF(F366="","",G366*$C$8/12)</f>
        <v/>
      </c>
      <c r="J366" s="46">
        <f>IF(F366="","",H366-I366)</f>
        <v/>
      </c>
      <c r="K366" s="46">
        <f>IF(F366="","",G366-J366)</f>
        <v/>
      </c>
    </row>
    <row r="367">
      <c r="F367" s="33">
        <f>IF(ROW()-18&gt;$C$11,"",ROW()-18)</f>
        <v/>
      </c>
      <c r="G367" s="46">
        <f>IF(F367="","",K366)</f>
        <v/>
      </c>
      <c r="H367" s="46">
        <f>IF(F367="","",$C$12)</f>
        <v/>
      </c>
      <c r="I367" s="46">
        <f>IF(F367="","",G367*$C$8/12)</f>
        <v/>
      </c>
      <c r="J367" s="46">
        <f>IF(F367="","",H367-I367)</f>
        <v/>
      </c>
      <c r="K367" s="46">
        <f>IF(F367="","",G367-J367)</f>
        <v/>
      </c>
    </row>
    <row r="368">
      <c r="F368" s="33">
        <f>IF(ROW()-18&gt;$C$11,"",ROW()-18)</f>
        <v/>
      </c>
      <c r="G368" s="46">
        <f>IF(F368="","",K367)</f>
        <v/>
      </c>
      <c r="H368" s="46">
        <f>IF(F368="","",$C$12)</f>
        <v/>
      </c>
      <c r="I368" s="46">
        <f>IF(F368="","",G368*$C$8/12)</f>
        <v/>
      </c>
      <c r="J368" s="46">
        <f>IF(F368="","",H368-I368)</f>
        <v/>
      </c>
      <c r="K368" s="46">
        <f>IF(F368="","",G368-J368)</f>
        <v/>
      </c>
    </row>
    <row r="369">
      <c r="F369" s="33">
        <f>IF(ROW()-18&gt;$C$11,"",ROW()-18)</f>
        <v/>
      </c>
      <c r="G369" s="46">
        <f>IF(F369="","",K368)</f>
        <v/>
      </c>
      <c r="H369" s="46">
        <f>IF(F369="","",$C$12)</f>
        <v/>
      </c>
      <c r="I369" s="46">
        <f>IF(F369="","",G369*$C$8/12)</f>
        <v/>
      </c>
      <c r="J369" s="46">
        <f>IF(F369="","",H369-I369)</f>
        <v/>
      </c>
      <c r="K369" s="46">
        <f>IF(F369="","",G369-J369)</f>
        <v/>
      </c>
    </row>
    <row r="370">
      <c r="F370" s="33">
        <f>IF(ROW()-18&gt;$C$11,"",ROW()-18)</f>
        <v/>
      </c>
      <c r="G370" s="46">
        <f>IF(F370="","",K369)</f>
        <v/>
      </c>
      <c r="H370" s="46">
        <f>IF(F370="","",$C$12)</f>
        <v/>
      </c>
      <c r="I370" s="46">
        <f>IF(F370="","",G370*$C$8/12)</f>
        <v/>
      </c>
      <c r="J370" s="46">
        <f>IF(F370="","",H370-I370)</f>
        <v/>
      </c>
      <c r="K370" s="46">
        <f>IF(F370="","",G370-J370)</f>
        <v/>
      </c>
    </row>
    <row r="371">
      <c r="F371" s="33">
        <f>IF(ROW()-18&gt;$C$11,"",ROW()-18)</f>
        <v/>
      </c>
      <c r="G371" s="46">
        <f>IF(F371="","",K370)</f>
        <v/>
      </c>
      <c r="H371" s="46">
        <f>IF(F371="","",$C$12)</f>
        <v/>
      </c>
      <c r="I371" s="46">
        <f>IF(F371="","",G371*$C$8/12)</f>
        <v/>
      </c>
      <c r="J371" s="46">
        <f>IF(F371="","",H371-I371)</f>
        <v/>
      </c>
      <c r="K371" s="46">
        <f>IF(F371="","",G371-J371)</f>
        <v/>
      </c>
    </row>
    <row r="372">
      <c r="F372" s="33">
        <f>IF(ROW()-18&gt;$C$11,"",ROW()-18)</f>
        <v/>
      </c>
      <c r="G372" s="46">
        <f>IF(F372="","",K371)</f>
        <v/>
      </c>
      <c r="H372" s="46">
        <f>IF(F372="","",$C$12)</f>
        <v/>
      </c>
      <c r="I372" s="46">
        <f>IF(F372="","",G372*$C$8/12)</f>
        <v/>
      </c>
      <c r="J372" s="46">
        <f>IF(F372="","",H372-I372)</f>
        <v/>
      </c>
      <c r="K372" s="46">
        <f>IF(F372="","",G372-J372)</f>
        <v/>
      </c>
    </row>
    <row r="373">
      <c r="F373" s="33">
        <f>IF(ROW()-18&gt;$C$11,"",ROW()-18)</f>
        <v/>
      </c>
      <c r="G373" s="46">
        <f>IF(F373="","",K372)</f>
        <v/>
      </c>
      <c r="H373" s="46">
        <f>IF(F373="","",$C$12)</f>
        <v/>
      </c>
      <c r="I373" s="46">
        <f>IF(F373="","",G373*$C$8/12)</f>
        <v/>
      </c>
      <c r="J373" s="46">
        <f>IF(F373="","",H373-I373)</f>
        <v/>
      </c>
      <c r="K373" s="46">
        <f>IF(F373="","",G373-J373)</f>
        <v/>
      </c>
    </row>
    <row r="374">
      <c r="F374" s="33">
        <f>IF(ROW()-18&gt;$C$11,"",ROW()-18)</f>
        <v/>
      </c>
      <c r="G374" s="46">
        <f>IF(F374="","",K373)</f>
        <v/>
      </c>
      <c r="H374" s="46">
        <f>IF(F374="","",$C$12)</f>
        <v/>
      </c>
      <c r="I374" s="46">
        <f>IF(F374="","",G374*$C$8/12)</f>
        <v/>
      </c>
      <c r="J374" s="46">
        <f>IF(F374="","",H374-I374)</f>
        <v/>
      </c>
      <c r="K374" s="46">
        <f>IF(F374="","",G374-J374)</f>
        <v/>
      </c>
    </row>
    <row r="375">
      <c r="F375" s="33">
        <f>IF(ROW()-18&gt;$C$11,"",ROW()-18)</f>
        <v/>
      </c>
      <c r="G375" s="46">
        <f>IF(F375="","",K374)</f>
        <v/>
      </c>
      <c r="H375" s="46">
        <f>IF(F375="","",$C$12)</f>
        <v/>
      </c>
      <c r="I375" s="46">
        <f>IF(F375="","",G375*$C$8/12)</f>
        <v/>
      </c>
      <c r="J375" s="46">
        <f>IF(F375="","",H375-I375)</f>
        <v/>
      </c>
      <c r="K375" s="46">
        <f>IF(F375="","",G375-J375)</f>
        <v/>
      </c>
    </row>
    <row r="376">
      <c r="F376" s="33">
        <f>IF(ROW()-18&gt;$C$11,"",ROW()-18)</f>
        <v/>
      </c>
      <c r="G376" s="46">
        <f>IF(F376="","",K375)</f>
        <v/>
      </c>
      <c r="H376" s="46">
        <f>IF(F376="","",$C$12)</f>
        <v/>
      </c>
      <c r="I376" s="46">
        <f>IF(F376="","",G376*$C$8/12)</f>
        <v/>
      </c>
      <c r="J376" s="46">
        <f>IF(F376="","",H376-I376)</f>
        <v/>
      </c>
      <c r="K376" s="46">
        <f>IF(F376="","",G376-J376)</f>
        <v/>
      </c>
    </row>
    <row r="377">
      <c r="F377" s="33">
        <f>IF(ROW()-18&gt;$C$11,"",ROW()-18)</f>
        <v/>
      </c>
      <c r="G377" s="46">
        <f>IF(F377="","",K376)</f>
        <v/>
      </c>
      <c r="H377" s="46">
        <f>IF(F377="","",$C$12)</f>
        <v/>
      </c>
      <c r="I377" s="46">
        <f>IF(F377="","",G377*$C$8/12)</f>
        <v/>
      </c>
      <c r="J377" s="46">
        <f>IF(F377="","",H377-I377)</f>
        <v/>
      </c>
      <c r="K377" s="46">
        <f>IF(F377="","",G377-J377)</f>
        <v/>
      </c>
    </row>
    <row r="378">
      <c r="F378" s="33">
        <f>IF(ROW()-18&gt;$C$11,"",ROW()-18)</f>
        <v/>
      </c>
      <c r="G378" s="46">
        <f>IF(F378="","",K377)</f>
        <v/>
      </c>
      <c r="H378" s="46">
        <f>IF(F378="","",$C$12)</f>
        <v/>
      </c>
      <c r="I378" s="46">
        <f>IF(F378="","",G378*$C$8/12)</f>
        <v/>
      </c>
      <c r="J378" s="46">
        <f>IF(F378="","",H378-I378)</f>
        <v/>
      </c>
      <c r="K378" s="46">
        <f>IF(F378="","",G378-J378)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B10:D10"/>
    <mergeCell ref="B1:D1"/>
    <mergeCell ref="F17:K17"/>
    <mergeCell ref="B6:D6"/>
    <mergeCell ref="B2:D2"/>
  </mergeCells>
  <pageMargins left="0.75" right="0.75" top="1" bottom="1" header="0.5" footer="0.5"/>
  <pageSetup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4" customWidth="1" min="3" max="3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7" t="inlineStr">
        <is>
          <t>City</t>
        </is>
      </c>
      <c r="B4" s="47" t="inlineStr">
        <is>
          <t>Product</t>
        </is>
      </c>
      <c r="C4" s="47" t="inlineStr">
        <is>
          <t>Bucket</t>
        </is>
      </c>
    </row>
    <row r="5">
      <c r="A5" s="20" t="inlineStr">
        <is>
          <t>Pune</t>
        </is>
      </c>
      <c r="B5" s="20" t="inlineStr">
        <is>
          <t>Home Loan</t>
        </is>
      </c>
      <c r="C5" s="20" t="inlineStr">
        <is>
          <t>Standard</t>
        </is>
      </c>
    </row>
    <row r="6">
      <c r="A6" s="20" t="inlineStr">
        <is>
          <t>Solapur</t>
        </is>
      </c>
      <c r="B6" s="20" t="inlineStr">
        <is>
          <t>Gold Loan</t>
        </is>
      </c>
      <c r="C6" s="20" t="inlineStr">
        <is>
          <t>SMA-0</t>
        </is>
      </c>
    </row>
    <row r="7">
      <c r="A7" s="20" t="inlineStr">
        <is>
          <t>Nashik</t>
        </is>
      </c>
      <c r="B7" s="20" t="inlineStr">
        <is>
          <t>Business Loan</t>
        </is>
      </c>
      <c r="C7" s="20" t="inlineStr">
        <is>
          <t>SMA-1</t>
        </is>
      </c>
    </row>
    <row r="8">
      <c r="A8" s="20" t="inlineStr">
        <is>
          <t>Sambhaji Nagar</t>
        </is>
      </c>
      <c r="B8" s="20" t="inlineStr">
        <is>
          <t>Vehicle Loan</t>
        </is>
      </c>
      <c r="C8" s="20" t="inlineStr">
        <is>
          <t>SMA-2</t>
        </is>
      </c>
    </row>
    <row r="9">
      <c r="A9" s="20" t="inlineStr">
        <is>
          <t>Kolhapur</t>
        </is>
      </c>
      <c r="B9" s="20" t="inlineStr">
        <is>
          <t>Personal Loan</t>
        </is>
      </c>
      <c r="C9" s="20" t="inlineStr">
        <is>
          <t>NPA</t>
        </is>
      </c>
    </row>
    <row r="10">
      <c r="A10" s="20" t="inlineStr">
        <is>
          <t>Nagpur</t>
        </is>
      </c>
      <c r="B10" s="27" t="n"/>
      <c r="C10" s="27" t="n"/>
    </row>
    <row r="11">
      <c r="A11" s="27" t="n"/>
      <c r="B11" s="27" t="n"/>
      <c r="C11" s="27" t="n"/>
    </row>
    <row r="12">
      <c r="A12" s="27" t="n"/>
      <c r="B12" s="27" t="n"/>
      <c r="C12" s="27" t="n"/>
    </row>
    <row r="13">
      <c r="A13" s="27" t="n"/>
      <c r="B13" s="27" t="n"/>
      <c r="C13" s="27" t="n"/>
    </row>
    <row r="14">
      <c r="A14" s="27" t="n"/>
      <c r="B14" s="27" t="n"/>
      <c r="C14" s="27" t="n"/>
    </row>
    <row r="15">
      <c r="A15" s="27" t="n"/>
      <c r="B15" s="27" t="n"/>
      <c r="C15" s="27" t="n"/>
    </row>
    <row r="16">
      <c r="A16" s="27" t="n"/>
      <c r="B16" s="27" t="n"/>
      <c r="C16" s="27" t="n"/>
    </row>
    <row r="17">
      <c r="A17" s="27" t="n"/>
      <c r="B17" s="27" t="n"/>
      <c r="C17" s="27" t="n"/>
    </row>
    <row r="18">
      <c r="A18" s="27" t="n"/>
      <c r="B18" s="27" t="n"/>
      <c r="C18" s="27" t="n"/>
    </row>
    <row r="19">
      <c r="A19" s="27" t="n"/>
      <c r="B19" s="27" t="n"/>
      <c r="C19" s="27" t="n"/>
    </row>
    <row r="20">
      <c r="A20" s="2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Banking Excel Template (Loan EMI Calculator + Loan Book)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2026-10-06T16:24:09Z</dcterms:created>
  <dcterms:modified xmlns:dcterms="http://purl.org/dc/terms/" xmlns:xsi="http://www.w3.org/2001/XMLSchema-instance" xsi:type="dcterms:W3CDTF">2026-10-06T16:24:09Z</dcterms:modified>
</cp:coreProperties>
</file>