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Side by s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dd-mmm-yyyy"/>
    <numFmt numFmtId="167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0" fillId="5" borderId="0" pivotButton="0" quotePrefix="0" xfId="0"/>
    <xf numFmtId="167" fontId="0" fillId="5" borderId="0" pivotButton="0" quotePrefix="0" xfId="0"/>
    <xf numFmtId="1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Orders" displayName="Orders" ref="A1:G25" headerRowCount="1">
  <autoFilter ref="A1:G25"/>
  <tableColumns count="7">
    <tableColumn id="1" name="Order ID"/>
    <tableColumn id="2" name="Date"/>
    <tableColumn id="3" name="Customer"/>
    <tableColumn id="4" name="City"/>
    <tableColumn id="5" name="Product"/>
    <tableColumn id="6" name="Qty"/>
    <tableColumn id="7" name="Amount"/>
  </tableColumns>
  <tableStyleInfo name="TableStyleMedium7" showRowStripes="1"/>
</table>
</file>

<file path=xl/tables/table2.xml><?xml version="1.0" encoding="utf-8"?>
<table xmlns="http://schemas.openxmlformats.org/spreadsheetml/2006/main" id="2" name="Customers" displayName="Customers" ref="A1:C8" headerRowCount="1">
  <autoFilter ref="A1:C8"/>
  <tableColumns count="3">
    <tableColumn id="1" name="Customer"/>
    <tableColumn id="2" name="City"/>
    <tableColumn id="3" name="Segme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vs SQL: Term-by-Term Mapping with Side-by-Side Examples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On Side by side, change "Pune" to "Nashik" in the first formula and write the matching SQL.</t>
        </is>
      </c>
    </row>
    <row r="6">
      <c r="A6" t="inlineStr">
        <is>
          <t>2.</t>
        </is>
      </c>
      <c r="B6" t="inlineStr">
        <is>
          <t>Write the Excel version of SELECT COUNT(*) FROM Orders WHERE Qty &gt;= 3;.</t>
        </is>
      </c>
    </row>
    <row r="7">
      <c r="A7" t="inlineStr">
        <is>
          <t>3.</t>
        </is>
      </c>
      <c r="B7" t="inlineStr">
        <is>
          <t>Build a PivotTable with City in Rows and Sum of Amount in Values, then add a Value Filter for 'greater than 5000' and compare it with the HAVING result.</t>
        </is>
      </c>
    </row>
    <row r="8">
      <c r="A8" t="inlineStr">
        <is>
          <t>4.</t>
        </is>
      </c>
      <c r="B8" t="inlineStr">
        <is>
          <t>Add a column to Orders that brings the customer's city from the Customers table with XLOOKUP. Which order shows (no match)?</t>
        </is>
      </c>
    </row>
    <row r="9">
      <c r="A9" t="inlineStr">
        <is>
          <t>5.</t>
        </is>
      </c>
      <c r="B9" t="inlineStr">
        <is>
          <t>Write SELECT Product, SUM(Qty) FROM Orders GROUP BY Product with SUMIFS.</t>
        </is>
      </c>
    </row>
    <row r="11">
      <c r="A11" s="4" t="inlineStr">
        <is>
          <t>Guide: https://ravindrabagale.com/guides/excel-vs-sql.html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0" customWidth="1" min="4" max="4"/>
    <col width="20" customWidth="1" min="5" max="5"/>
    <col width="6" customWidth="1" min="6" max="6"/>
    <col width="10" customWidth="1" min="7" max="7"/>
    <col width="18" customWidth="1" min="8" max="8"/>
    <col width="15" customWidth="1" min="9" max="9"/>
    <col width="16" customWidth="1" min="10" max="10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Customer</t>
        </is>
      </c>
      <c r="D1" s="5" t="inlineStr">
        <is>
          <t>City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Amount</t>
        </is>
      </c>
      <c r="H1" s="6" t="inlineStr">
        <is>
          <t>Segment (LEFT JOIN)</t>
        </is>
      </c>
      <c r="I1" s="6" t="inlineStr">
        <is>
          <t>Size (CASE WHEN)</t>
        </is>
      </c>
      <c r="J1" s="6" t="inlineStr">
        <is>
          <t>Running total (window SUM)</t>
        </is>
      </c>
    </row>
    <row r="2">
      <c r="A2" t="n">
        <v>1001</v>
      </c>
      <c r="B2" s="7" t="n">
        <v>46205</v>
      </c>
      <c r="C2" t="inlineStr">
        <is>
          <t>Shahrukh</t>
        </is>
      </c>
      <c r="D2" t="inlineStr">
        <is>
          <t>Solapur</t>
        </is>
      </c>
      <c r="E2" t="inlineStr">
        <is>
          <t>House Blend 250g</t>
        </is>
      </c>
      <c r="F2" t="n">
        <v>2</v>
      </c>
      <c r="G2" s="8" t="n">
        <v>840</v>
      </c>
      <c r="H2" s="9">
        <f>_xlfn.XLOOKUP(C2,Customers[Customer],Customers[Segment],"(no match)")</f>
        <v/>
      </c>
      <c r="I2" s="9">
        <f>_xlfn.IFS(G2&gt;=1500,"Large",G2&gt;=800,"Medium",TRUE,"Small")</f>
        <v/>
      </c>
      <c r="J2" s="10">
        <f>SUM($G$2:G2)</f>
        <v/>
      </c>
    </row>
    <row r="3">
      <c r="A3" t="n">
        <v>1002</v>
      </c>
      <c r="B3" s="7" t="n">
        <v>46207</v>
      </c>
      <c r="C3" t="inlineStr">
        <is>
          <t>Shahrukh</t>
        </is>
      </c>
      <c r="D3" t="inlineStr">
        <is>
          <t>Solapur</t>
        </is>
      </c>
      <c r="E3" t="inlineStr">
        <is>
          <t>Filter Coffee 500g</t>
        </is>
      </c>
      <c r="F3" t="n">
        <v>2</v>
      </c>
      <c r="G3" s="8" t="n">
        <v>1280</v>
      </c>
      <c r="H3" s="9">
        <f>_xlfn.XLOOKUP(C3,Customers[Customer],Customers[Segment],"(no match)")</f>
        <v/>
      </c>
      <c r="I3" s="9">
        <f>_xlfn.IFS(G3&gt;=1500,"Large",G3&gt;=800,"Medium",TRUE,"Small")</f>
        <v/>
      </c>
      <c r="J3" s="10">
        <f>SUM($G$2:G3)</f>
        <v/>
      </c>
    </row>
    <row r="4">
      <c r="A4" t="n">
        <v>1003</v>
      </c>
      <c r="B4" s="7" t="n">
        <v>46208</v>
      </c>
      <c r="C4" t="inlineStr">
        <is>
          <t>Amir</t>
        </is>
      </c>
      <c r="D4" t="inlineStr">
        <is>
          <t>Nagpur</t>
        </is>
      </c>
      <c r="E4" t="inlineStr">
        <is>
          <t>Cold Brew Pack</t>
        </is>
      </c>
      <c r="F4" t="n">
        <v>2</v>
      </c>
      <c r="G4" s="8" t="n">
        <v>760</v>
      </c>
      <c r="H4" s="9">
        <f>_xlfn.XLOOKUP(C4,Customers[Customer],Customers[Segment],"(no match)")</f>
        <v/>
      </c>
      <c r="I4" s="9">
        <f>_xlfn.IFS(G4&gt;=1500,"Large",G4&gt;=800,"Medium",TRUE,"Small")</f>
        <v/>
      </c>
      <c r="J4" s="10">
        <f>SUM($G$2:G4)</f>
        <v/>
      </c>
    </row>
    <row r="5">
      <c r="A5" t="n">
        <v>1004</v>
      </c>
      <c r="B5" s="7" t="n">
        <v>46211</v>
      </c>
      <c r="C5" t="inlineStr">
        <is>
          <t>Shahrukh</t>
        </is>
      </c>
      <c r="D5" t="inlineStr">
        <is>
          <t>Solapur</t>
        </is>
      </c>
      <c r="E5" t="inlineStr">
        <is>
          <t>Filter Coffee 500g</t>
        </is>
      </c>
      <c r="F5" t="n">
        <v>1</v>
      </c>
      <c r="G5" s="8" t="n">
        <v>640</v>
      </c>
      <c r="H5" s="9">
        <f>_xlfn.XLOOKUP(C5,Customers[Customer],Customers[Segment],"(no match)")</f>
        <v/>
      </c>
      <c r="I5" s="9">
        <f>_xlfn.IFS(G5&gt;=1500,"Large",G5&gt;=800,"Medium",TRUE,"Small")</f>
        <v/>
      </c>
      <c r="J5" s="10">
        <f>SUM($G$2:G5)</f>
        <v/>
      </c>
    </row>
    <row r="6">
      <c r="A6" t="n">
        <v>1005</v>
      </c>
      <c r="B6" s="7" t="n">
        <v>46213</v>
      </c>
      <c r="C6" t="inlineStr">
        <is>
          <t>Amir</t>
        </is>
      </c>
      <c r="D6" t="inlineStr">
        <is>
          <t>Nagpur</t>
        </is>
      </c>
      <c r="E6" t="inlineStr">
        <is>
          <t>Filter Coffee 500g</t>
        </is>
      </c>
      <c r="F6" t="n">
        <v>1</v>
      </c>
      <c r="G6" s="8" t="n">
        <v>640</v>
      </c>
      <c r="H6" s="9">
        <f>_xlfn.XLOOKUP(C6,Customers[Customer],Customers[Segment],"(no match)")</f>
        <v/>
      </c>
      <c r="I6" s="9">
        <f>_xlfn.IFS(G6&gt;=1500,"Large",G6&gt;=800,"Medium",TRUE,"Small")</f>
        <v/>
      </c>
      <c r="J6" s="10">
        <f>SUM($G$2:G6)</f>
        <v/>
      </c>
    </row>
    <row r="7">
      <c r="A7" t="n">
        <v>1006</v>
      </c>
      <c r="B7" s="7" t="n">
        <v>46214</v>
      </c>
      <c r="C7" t="inlineStr">
        <is>
          <t>Zoya</t>
        </is>
      </c>
      <c r="D7" t="inlineStr">
        <is>
          <t>Pune</t>
        </is>
      </c>
      <c r="E7" t="inlineStr">
        <is>
          <t>Cold Brew Pack</t>
        </is>
      </c>
      <c r="F7" t="n">
        <v>4</v>
      </c>
      <c r="G7" s="8" t="n">
        <v>1520</v>
      </c>
      <c r="H7" s="9">
        <f>_xlfn.XLOOKUP(C7,Customers[Customer],Customers[Segment],"(no match)")</f>
        <v/>
      </c>
      <c r="I7" s="9">
        <f>_xlfn.IFS(G7&gt;=1500,"Large",G7&gt;=800,"Medium",TRUE,"Small")</f>
        <v/>
      </c>
      <c r="J7" s="10">
        <f>SUM($G$2:G7)</f>
        <v/>
      </c>
    </row>
    <row r="8">
      <c r="A8" t="n">
        <v>1007</v>
      </c>
      <c r="B8" s="7" t="n">
        <v>46216</v>
      </c>
      <c r="C8" t="inlineStr">
        <is>
          <t>Amir</t>
        </is>
      </c>
      <c r="D8" t="inlineStr">
        <is>
          <t>Nagpur</t>
        </is>
      </c>
      <c r="E8" t="inlineStr">
        <is>
          <t>Dark Roast 250g</t>
        </is>
      </c>
      <c r="F8" t="n">
        <v>4</v>
      </c>
      <c r="G8" s="8" t="n">
        <v>1840</v>
      </c>
      <c r="H8" s="9">
        <f>_xlfn.XLOOKUP(C8,Customers[Customer],Customers[Segment],"(no match)")</f>
        <v/>
      </c>
      <c r="I8" s="9">
        <f>_xlfn.IFS(G8&gt;=1500,"Large",G8&gt;=800,"Medium",TRUE,"Small")</f>
        <v/>
      </c>
      <c r="J8" s="10">
        <f>SUM($G$2:G8)</f>
        <v/>
      </c>
    </row>
    <row r="9">
      <c r="A9" t="n">
        <v>1008</v>
      </c>
      <c r="B9" s="7" t="n">
        <v>46219</v>
      </c>
      <c r="C9" t="inlineStr">
        <is>
          <t>Ruhi</t>
        </is>
      </c>
      <c r="D9" t="inlineStr">
        <is>
          <t>Pune</t>
        </is>
      </c>
      <c r="E9" t="inlineStr">
        <is>
          <t>Dark Roast 250g</t>
        </is>
      </c>
      <c r="F9" t="n">
        <v>2</v>
      </c>
      <c r="G9" s="8" t="n">
        <v>920</v>
      </c>
      <c r="H9" s="9">
        <f>_xlfn.XLOOKUP(C9,Customers[Customer],Customers[Segment],"(no match)")</f>
        <v/>
      </c>
      <c r="I9" s="9">
        <f>_xlfn.IFS(G9&gt;=1500,"Large",G9&gt;=800,"Medium",TRUE,"Small")</f>
        <v/>
      </c>
      <c r="J9" s="10">
        <f>SUM($G$2:G9)</f>
        <v/>
      </c>
    </row>
    <row r="10">
      <c r="A10" t="n">
        <v>1009</v>
      </c>
      <c r="B10" s="7" t="n">
        <v>46220</v>
      </c>
      <c r="C10" t="inlineStr">
        <is>
          <t>Amir</t>
        </is>
      </c>
      <c r="D10" t="inlineStr">
        <is>
          <t>Nagpur</t>
        </is>
      </c>
      <c r="E10" t="inlineStr">
        <is>
          <t>Filter Coffee 500g</t>
        </is>
      </c>
      <c r="F10" t="n">
        <v>5</v>
      </c>
      <c r="G10" s="8" t="n">
        <v>3200</v>
      </c>
      <c r="H10" s="9">
        <f>_xlfn.XLOOKUP(C10,Customers[Customer],Customers[Segment],"(no match)")</f>
        <v/>
      </c>
      <c r="I10" s="9">
        <f>_xlfn.IFS(G10&gt;=1500,"Large",G10&gt;=800,"Medium",TRUE,"Small")</f>
        <v/>
      </c>
      <c r="J10" s="10">
        <f>SUM($G$2:G10)</f>
        <v/>
      </c>
    </row>
    <row r="11">
      <c r="A11" t="n">
        <v>1010</v>
      </c>
      <c r="B11" s="7" t="n">
        <v>46222</v>
      </c>
      <c r="C11" t="inlineStr">
        <is>
          <t>Shahrukh</t>
        </is>
      </c>
      <c r="D11" t="inlineStr">
        <is>
          <t>Solapur</t>
        </is>
      </c>
      <c r="E11" t="inlineStr">
        <is>
          <t>Cold Brew Pack</t>
        </is>
      </c>
      <c r="F11" t="n">
        <v>4</v>
      </c>
      <c r="G11" s="8" t="n">
        <v>1520</v>
      </c>
      <c r="H11" s="9">
        <f>_xlfn.XLOOKUP(C11,Customers[Customer],Customers[Segment],"(no match)")</f>
        <v/>
      </c>
      <c r="I11" s="9">
        <f>_xlfn.IFS(G11&gt;=1500,"Large",G11&gt;=800,"Medium",TRUE,"Small")</f>
        <v/>
      </c>
      <c r="J11" s="10">
        <f>SUM($G$2:G11)</f>
        <v/>
      </c>
    </row>
    <row r="12">
      <c r="A12" t="n">
        <v>1011</v>
      </c>
      <c r="B12" s="7" t="n">
        <v>46225</v>
      </c>
      <c r="C12" t="inlineStr">
        <is>
          <t>Zoya</t>
        </is>
      </c>
      <c r="D12" t="inlineStr">
        <is>
          <t>Pune</t>
        </is>
      </c>
      <c r="E12" t="inlineStr">
        <is>
          <t>Dark Roast 250g</t>
        </is>
      </c>
      <c r="F12" t="n">
        <v>4</v>
      </c>
      <c r="G12" s="8" t="n">
        <v>1840</v>
      </c>
      <c r="H12" s="9">
        <f>_xlfn.XLOOKUP(C12,Customers[Customer],Customers[Segment],"(no match)")</f>
        <v/>
      </c>
      <c r="I12" s="9">
        <f>_xlfn.IFS(G12&gt;=1500,"Large",G12&gt;=800,"Medium",TRUE,"Small")</f>
        <v/>
      </c>
      <c r="J12" s="10">
        <f>SUM($G$2:G12)</f>
        <v/>
      </c>
    </row>
    <row r="13">
      <c r="A13" t="n">
        <v>1012</v>
      </c>
      <c r="B13" s="7" t="n">
        <v>46226</v>
      </c>
      <c r="C13" t="inlineStr">
        <is>
          <t>Zoya</t>
        </is>
      </c>
      <c r="D13" t="inlineStr">
        <is>
          <t>Pune</t>
        </is>
      </c>
      <c r="E13" t="inlineStr">
        <is>
          <t>Filter Coffee 500g</t>
        </is>
      </c>
      <c r="F13" t="n">
        <v>2</v>
      </c>
      <c r="G13" s="8" t="n">
        <v>1280</v>
      </c>
      <c r="H13" s="9">
        <f>_xlfn.XLOOKUP(C13,Customers[Customer],Customers[Segment],"(no match)")</f>
        <v/>
      </c>
      <c r="I13" s="9">
        <f>_xlfn.IFS(G13&gt;=1500,"Large",G13&gt;=800,"Medium",TRUE,"Small")</f>
        <v/>
      </c>
      <c r="J13" s="10">
        <f>SUM($G$2:G13)</f>
        <v/>
      </c>
    </row>
    <row r="14">
      <c r="A14" t="n">
        <v>1013</v>
      </c>
      <c r="B14" s="7" t="n">
        <v>46229</v>
      </c>
      <c r="C14" t="inlineStr">
        <is>
          <t>Salman</t>
        </is>
      </c>
      <c r="D14" t="inlineStr">
        <is>
          <t>Kolhapur</t>
        </is>
      </c>
      <c r="E14" t="inlineStr">
        <is>
          <t>House Blend 250g</t>
        </is>
      </c>
      <c r="F14" t="n">
        <v>1</v>
      </c>
      <c r="G14" s="8" t="n">
        <v>420</v>
      </c>
      <c r="H14" s="9">
        <f>_xlfn.XLOOKUP(C14,Customers[Customer],Customers[Segment],"(no match)")</f>
        <v/>
      </c>
      <c r="I14" s="9">
        <f>_xlfn.IFS(G14&gt;=1500,"Large",G14&gt;=800,"Medium",TRUE,"Small")</f>
        <v/>
      </c>
      <c r="J14" s="10">
        <f>SUM($G$2:G14)</f>
        <v/>
      </c>
    </row>
    <row r="15">
      <c r="A15" t="n">
        <v>1014</v>
      </c>
      <c r="B15" s="7" t="n">
        <v>46231</v>
      </c>
      <c r="C15" t="inlineStr">
        <is>
          <t>Ravina</t>
        </is>
      </c>
      <c r="D15" t="inlineStr">
        <is>
          <t>Nashik</t>
        </is>
      </c>
      <c r="E15" t="inlineStr">
        <is>
          <t>Filter Coffee 500g</t>
        </is>
      </c>
      <c r="F15" t="n">
        <v>2</v>
      </c>
      <c r="G15" s="8" t="n">
        <v>1280</v>
      </c>
      <c r="H15" s="9">
        <f>_xlfn.XLOOKUP(C15,Customers[Customer],Customers[Segment],"(no match)")</f>
        <v/>
      </c>
      <c r="I15" s="9">
        <f>_xlfn.IFS(G15&gt;=1500,"Large",G15&gt;=800,"Medium",TRUE,"Small")</f>
        <v/>
      </c>
      <c r="J15" s="10">
        <f>SUM($G$2:G15)</f>
        <v/>
      </c>
    </row>
    <row r="16">
      <c r="A16" t="n">
        <v>1015</v>
      </c>
      <c r="B16" s="7" t="n">
        <v>46232</v>
      </c>
      <c r="C16" t="inlineStr">
        <is>
          <t>Salman</t>
        </is>
      </c>
      <c r="D16" t="inlineStr">
        <is>
          <t>Kolhapur</t>
        </is>
      </c>
      <c r="E16" t="inlineStr">
        <is>
          <t>Dark Roast 250g</t>
        </is>
      </c>
      <c r="F16" t="n">
        <v>3</v>
      </c>
      <c r="G16" s="8" t="n">
        <v>1380</v>
      </c>
      <c r="H16" s="9">
        <f>_xlfn.XLOOKUP(C16,Customers[Customer],Customers[Segment],"(no match)")</f>
        <v/>
      </c>
      <c r="I16" s="9">
        <f>_xlfn.IFS(G16&gt;=1500,"Large",G16&gt;=800,"Medium",TRUE,"Small")</f>
        <v/>
      </c>
      <c r="J16" s="10">
        <f>SUM($G$2:G16)</f>
        <v/>
      </c>
    </row>
    <row r="17">
      <c r="A17" t="n">
        <v>1016</v>
      </c>
      <c r="B17" s="7" t="n">
        <v>46235</v>
      </c>
      <c r="C17" t="inlineStr">
        <is>
          <t>Salman</t>
        </is>
      </c>
      <c r="D17" t="inlineStr">
        <is>
          <t>Kolhapur</t>
        </is>
      </c>
      <c r="E17" t="inlineStr">
        <is>
          <t>House Blend 250g</t>
        </is>
      </c>
      <c r="F17" t="n">
        <v>5</v>
      </c>
      <c r="G17" s="8" t="n">
        <v>2100</v>
      </c>
      <c r="H17" s="9">
        <f>_xlfn.XLOOKUP(C17,Customers[Customer],Customers[Segment],"(no match)")</f>
        <v/>
      </c>
      <c r="I17" s="9">
        <f>_xlfn.IFS(G17&gt;=1500,"Large",G17&gt;=800,"Medium",TRUE,"Small")</f>
        <v/>
      </c>
      <c r="J17" s="10">
        <f>SUM($G$2:G17)</f>
        <v/>
      </c>
    </row>
    <row r="18">
      <c r="A18" t="n">
        <v>1017</v>
      </c>
      <c r="B18" s="7" t="n">
        <v>46236</v>
      </c>
      <c r="C18" t="inlineStr">
        <is>
          <t>Shahrukh</t>
        </is>
      </c>
      <c r="D18" t="inlineStr">
        <is>
          <t>Solapur</t>
        </is>
      </c>
      <c r="E18" t="inlineStr">
        <is>
          <t>Cold Brew Pack</t>
        </is>
      </c>
      <c r="F18" t="n">
        <v>4</v>
      </c>
      <c r="G18" s="8" t="n">
        <v>1520</v>
      </c>
      <c r="H18" s="9">
        <f>_xlfn.XLOOKUP(C18,Customers[Customer],Customers[Segment],"(no match)")</f>
        <v/>
      </c>
      <c r="I18" s="9">
        <f>_xlfn.IFS(G18&gt;=1500,"Large",G18&gt;=800,"Medium",TRUE,"Small")</f>
        <v/>
      </c>
      <c r="J18" s="10">
        <f>SUM($G$2:G18)</f>
        <v/>
      </c>
    </row>
    <row r="19">
      <c r="A19" t="n">
        <v>1018</v>
      </c>
      <c r="B19" s="7" t="n">
        <v>46239</v>
      </c>
      <c r="C19" t="inlineStr">
        <is>
          <t>Zoya</t>
        </is>
      </c>
      <c r="D19" t="inlineStr">
        <is>
          <t>Pune</t>
        </is>
      </c>
      <c r="E19" t="inlineStr">
        <is>
          <t>House Blend 250g</t>
        </is>
      </c>
      <c r="F19" t="n">
        <v>1</v>
      </c>
      <c r="G19" s="8" t="n">
        <v>420</v>
      </c>
      <c r="H19" s="9">
        <f>_xlfn.XLOOKUP(C19,Customers[Customer],Customers[Segment],"(no match)")</f>
        <v/>
      </c>
      <c r="I19" s="9">
        <f>_xlfn.IFS(G19&gt;=1500,"Large",G19&gt;=800,"Medium",TRUE,"Small")</f>
        <v/>
      </c>
      <c r="J19" s="10">
        <f>SUM($G$2:G19)</f>
        <v/>
      </c>
    </row>
    <row r="20">
      <c r="A20" t="n">
        <v>1019</v>
      </c>
      <c r="B20" s="7" t="n">
        <v>46240</v>
      </c>
      <c r="C20" t="inlineStr">
        <is>
          <t>Rani</t>
        </is>
      </c>
      <c r="D20" t="inlineStr">
        <is>
          <t>Nashik</t>
        </is>
      </c>
      <c r="E20" t="inlineStr">
        <is>
          <t>House Blend 250g</t>
        </is>
      </c>
      <c r="F20" t="n">
        <v>4</v>
      </c>
      <c r="G20" s="8" t="n">
        <v>1680</v>
      </c>
      <c r="H20" s="9">
        <f>_xlfn.XLOOKUP(C20,Customers[Customer],Customers[Segment],"(no match)")</f>
        <v/>
      </c>
      <c r="I20" s="9">
        <f>_xlfn.IFS(G20&gt;=1500,"Large",G20&gt;=800,"Medium",TRUE,"Small")</f>
        <v/>
      </c>
      <c r="J20" s="10">
        <f>SUM($G$2:G20)</f>
        <v/>
      </c>
    </row>
    <row r="21">
      <c r="A21" t="n">
        <v>1020</v>
      </c>
      <c r="B21" s="7" t="n">
        <v>46242</v>
      </c>
      <c r="C21" t="inlineStr">
        <is>
          <t>Ruhi</t>
        </is>
      </c>
      <c r="D21" t="inlineStr">
        <is>
          <t>Pune</t>
        </is>
      </c>
      <c r="E21" t="inlineStr">
        <is>
          <t>Filter Coffee 500g</t>
        </is>
      </c>
      <c r="F21" t="n">
        <v>2</v>
      </c>
      <c r="G21" s="8" t="n">
        <v>1280</v>
      </c>
      <c r="H21" s="9">
        <f>_xlfn.XLOOKUP(C21,Customers[Customer],Customers[Segment],"(no match)")</f>
        <v/>
      </c>
      <c r="I21" s="9">
        <f>_xlfn.IFS(G21&gt;=1500,"Large",G21&gt;=800,"Medium",TRUE,"Small")</f>
        <v/>
      </c>
      <c r="J21" s="10">
        <f>SUM($G$2:G21)</f>
        <v/>
      </c>
    </row>
    <row r="22">
      <c r="A22" t="n">
        <v>1021</v>
      </c>
      <c r="B22" s="7" t="n">
        <v>46244</v>
      </c>
      <c r="C22" t="inlineStr">
        <is>
          <t>Zoya</t>
        </is>
      </c>
      <c r="D22" t="inlineStr">
        <is>
          <t>Pune</t>
        </is>
      </c>
      <c r="E22" t="inlineStr">
        <is>
          <t>Cold Brew Pack</t>
        </is>
      </c>
      <c r="F22" t="n">
        <v>4</v>
      </c>
      <c r="G22" s="8" t="n">
        <v>1520</v>
      </c>
      <c r="H22" s="9">
        <f>_xlfn.XLOOKUP(C22,Customers[Customer],Customers[Segment],"(no match)")</f>
        <v/>
      </c>
      <c r="I22" s="9">
        <f>_xlfn.IFS(G22&gt;=1500,"Large",G22&gt;=800,"Medium",TRUE,"Small")</f>
        <v/>
      </c>
      <c r="J22" s="10">
        <f>SUM($G$2:G22)</f>
        <v/>
      </c>
    </row>
    <row r="23">
      <c r="A23" t="n">
        <v>1022</v>
      </c>
      <c r="B23" s="7" t="n">
        <v>46247</v>
      </c>
      <c r="C23" t="inlineStr">
        <is>
          <t>Rani</t>
        </is>
      </c>
      <c r="D23" t="inlineStr">
        <is>
          <t>Nashik</t>
        </is>
      </c>
      <c r="E23" t="inlineStr">
        <is>
          <t>Filter Coffee 500g</t>
        </is>
      </c>
      <c r="F23" t="n">
        <v>2</v>
      </c>
      <c r="G23" s="8" t="n">
        <v>1280</v>
      </c>
      <c r="H23" s="9">
        <f>_xlfn.XLOOKUP(C23,Customers[Customer],Customers[Segment],"(no match)")</f>
        <v/>
      </c>
      <c r="I23" s="9">
        <f>_xlfn.IFS(G23&gt;=1500,"Large",G23&gt;=800,"Medium",TRUE,"Small")</f>
        <v/>
      </c>
      <c r="J23" s="10">
        <f>SUM($G$2:G23)</f>
        <v/>
      </c>
    </row>
    <row r="24">
      <c r="A24" t="n">
        <v>1023</v>
      </c>
      <c r="B24" s="7" t="n">
        <v>46249</v>
      </c>
      <c r="C24" t="inlineStr">
        <is>
          <t>Ravina</t>
        </is>
      </c>
      <c r="D24" t="inlineStr">
        <is>
          <t>Nashik</t>
        </is>
      </c>
      <c r="E24" t="inlineStr">
        <is>
          <t>Dark Roast 250g</t>
        </is>
      </c>
      <c r="F24" t="n">
        <v>1</v>
      </c>
      <c r="G24" s="8" t="n">
        <v>460</v>
      </c>
      <c r="H24" s="9">
        <f>_xlfn.XLOOKUP(C24,Customers[Customer],Customers[Segment],"(no match)")</f>
        <v/>
      </c>
      <c r="I24" s="9">
        <f>_xlfn.IFS(G24&gt;=1500,"Large",G24&gt;=800,"Medium",TRUE,"Small")</f>
        <v/>
      </c>
      <c r="J24" s="10">
        <f>SUM($G$2:G24)</f>
        <v/>
      </c>
    </row>
    <row r="25">
      <c r="A25" t="n">
        <v>1024</v>
      </c>
      <c r="B25" s="7" t="n">
        <v>46251</v>
      </c>
      <c r="C25" t="inlineStr">
        <is>
          <t>Shraddha</t>
        </is>
      </c>
      <c r="D25" t="inlineStr">
        <is>
          <t>Pune</t>
        </is>
      </c>
      <c r="E25" t="inlineStr">
        <is>
          <t>Filter Coffee 500g</t>
        </is>
      </c>
      <c r="F25" t="n">
        <v>3</v>
      </c>
      <c r="G25" s="8" t="n">
        <v>1920</v>
      </c>
      <c r="H25" s="9">
        <f>_xlfn.XLOOKUP(C25,Customers[Customer],Customers[Segment],"(no match)")</f>
        <v/>
      </c>
      <c r="I25" s="9">
        <f>_xlfn.IFS(G25&gt;=1500,"Large",G25&gt;=800,"Medium",TRUE,"Small")</f>
        <v/>
      </c>
      <c r="J25" s="10">
        <f>SUM($G$2:G25)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</cols>
  <sheetData>
    <row r="1">
      <c r="A1" s="5" t="inlineStr">
        <is>
          <t>Customer</t>
        </is>
      </c>
      <c r="B1" s="5" t="inlineStr">
        <is>
          <t>City</t>
        </is>
      </c>
      <c r="C1" s="5" t="inlineStr">
        <is>
          <t>Segment</t>
        </is>
      </c>
    </row>
    <row r="2">
      <c r="A2" t="inlineStr">
        <is>
          <t>Zoya</t>
        </is>
      </c>
      <c r="B2" t="inlineStr">
        <is>
          <t>Pune</t>
        </is>
      </c>
      <c r="C2" t="inlineStr">
        <is>
          <t>Cafe</t>
        </is>
      </c>
    </row>
    <row r="3">
      <c r="A3" t="inlineStr">
        <is>
          <t>Rani</t>
        </is>
      </c>
      <c r="B3" t="inlineStr">
        <is>
          <t>Nashik</t>
        </is>
      </c>
      <c r="C3" t="inlineStr">
        <is>
          <t>Retail</t>
        </is>
      </c>
    </row>
    <row r="4">
      <c r="A4" t="inlineStr">
        <is>
          <t>Salman</t>
        </is>
      </c>
      <c r="B4" t="inlineStr">
        <is>
          <t>Kolhapur</t>
        </is>
      </c>
      <c r="C4" t="inlineStr">
        <is>
          <t>Cafe</t>
        </is>
      </c>
    </row>
    <row r="5">
      <c r="A5" t="inlineStr">
        <is>
          <t>Amir</t>
        </is>
      </c>
      <c r="B5" t="inlineStr">
        <is>
          <t>Nagpur</t>
        </is>
      </c>
      <c r="C5" t="inlineStr">
        <is>
          <t>Office</t>
        </is>
      </c>
    </row>
    <row r="6">
      <c r="A6" t="inlineStr">
        <is>
          <t>Shraddha</t>
        </is>
      </c>
      <c r="B6" t="inlineStr">
        <is>
          <t>Pune</t>
        </is>
      </c>
      <c r="C6" t="inlineStr">
        <is>
          <t>Retail</t>
        </is>
      </c>
    </row>
    <row r="7">
      <c r="A7" t="inlineStr">
        <is>
          <t>Shahrukh</t>
        </is>
      </c>
      <c r="B7" t="inlineStr">
        <is>
          <t>Solapur</t>
        </is>
      </c>
      <c r="C7" t="inlineStr">
        <is>
          <t>Cafe</t>
        </is>
      </c>
    </row>
    <row r="8">
      <c r="A8" t="inlineStr">
        <is>
          <t>Ravina</t>
        </is>
      </c>
      <c r="B8" t="inlineStr">
        <is>
          <t>Nashik</t>
        </is>
      </c>
      <c r="C8" t="inlineStr">
        <is>
          <t>Office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62" customWidth="1" min="3" max="3"/>
    <col width="58" customWidth="1" min="4" max="4"/>
    <col width="12" customWidth="1" min="5" max="5"/>
  </cols>
  <sheetData>
    <row r="1">
      <c r="A1" s="6" t="inlineStr">
        <is>
          <t>Same question, SQL and Excel (results calculated by Excel; SQL results checked with SQLite)</t>
        </is>
      </c>
    </row>
    <row r="3">
      <c r="A3" s="6" t="inlineStr">
        <is>
          <t>#</t>
        </is>
      </c>
      <c r="B3" s="6" t="inlineStr">
        <is>
          <t>Question</t>
        </is>
      </c>
      <c r="C3" s="6" t="inlineStr">
        <is>
          <t>SQL</t>
        </is>
      </c>
      <c r="D3" s="6" t="inlineStr">
        <is>
          <t>Excel formula</t>
        </is>
      </c>
      <c r="E3" s="6" t="inlineStr">
        <is>
          <t>Excel result</t>
        </is>
      </c>
    </row>
    <row r="4">
      <c r="A4" t="n">
        <v>1</v>
      </c>
      <c r="B4" t="inlineStr">
        <is>
          <t>Total sales in Pune</t>
        </is>
      </c>
      <c r="C4" t="inlineStr">
        <is>
          <t>SELECT SUM(Amount) FROM Orders WHERE City = 'Pune';</t>
        </is>
      </c>
      <c r="D4" t="inlineStr">
        <is>
          <t xml:space="preserve"> =SUMIFS(Orders[Amount],Orders[City],"Pune")</t>
        </is>
      </c>
      <c r="E4" s="10">
        <f>SUMIFS(Orders[Amount],Orders[City],"Pune")</f>
        <v/>
      </c>
    </row>
    <row r="5">
      <c r="A5" t="n">
        <v>2</v>
      </c>
      <c r="B5" t="inlineStr">
        <is>
          <t>Average order in Kolhapur</t>
        </is>
      </c>
      <c r="C5" t="inlineStr">
        <is>
          <t>SELECT AVG(Amount) FROM Orders WHERE City = 'Kolhapur';</t>
        </is>
      </c>
      <c r="D5" t="inlineStr">
        <is>
          <t xml:space="preserve"> =AVERAGEIFS(Orders[Amount],Orders[City],"Kolhapur")</t>
        </is>
      </c>
      <c r="E5" s="10">
        <f>AVERAGEIFS(Orders[Amount],Orders[City],"Kolhapur")</f>
        <v/>
      </c>
    </row>
    <row r="6">
      <c r="A6" t="n">
        <v>3</v>
      </c>
      <c r="B6" t="inlineStr">
        <is>
          <t>Number of different customers</t>
        </is>
      </c>
      <c r="C6" t="inlineStr">
        <is>
          <t>SELECT COUNT(DISTINCT Customer) FROM Orders;</t>
        </is>
      </c>
      <c r="D6" t="inlineStr">
        <is>
          <t xml:space="preserve"> =COUNTA(UNIQUE(Orders[Customer]))</t>
        </is>
      </c>
      <c r="E6" s="11">
        <f>COUNTA(_xlfn.UNIQUE(Orders[Customer]))</f>
        <v/>
      </c>
    </row>
    <row r="7">
      <c r="A7" t="n">
        <v>4</v>
      </c>
      <c r="B7" t="inlineStr">
        <is>
          <t>Orders for a 'Roast' product</t>
        </is>
      </c>
      <c r="C7" t="inlineStr">
        <is>
          <t>SELECT COUNT(*) FROM Orders WHERE Product LIKE '%Roast%';</t>
        </is>
      </c>
      <c r="D7" t="inlineStr">
        <is>
          <t xml:space="preserve"> =COUNTIFS(Orders[Product],"*Roast*")</t>
        </is>
      </c>
      <c r="E7" s="11">
        <f>COUNTIFS(Orders[Product],"*Roast*")</f>
        <v/>
      </c>
    </row>
    <row r="8">
      <c r="A8" t="n">
        <v>5</v>
      </c>
      <c r="B8" t="inlineStr">
        <is>
          <t>Largest order</t>
        </is>
      </c>
      <c r="C8" t="inlineStr">
        <is>
          <t>SELECT MAX(Amount) FROM Orders;</t>
        </is>
      </c>
      <c r="D8" t="inlineStr">
        <is>
          <t xml:space="preserve"> =MAX(Orders[Amount])</t>
        </is>
      </c>
      <c r="E8" s="10">
        <f>MAX(Orders[Amount])</f>
        <v/>
      </c>
    </row>
    <row r="9">
      <c r="A9" t="n">
        <v>6</v>
      </c>
      <c r="B9" t="inlineStr">
        <is>
          <t>Orders that match a customer (INNER JOIN count)</t>
        </is>
      </c>
      <c r="C9" t="inlineStr">
        <is>
          <t>SELECT COUNT(*) FROM Orders o JOIN Customers c ON o.Customer = c.Customer;</t>
        </is>
      </c>
      <c r="D9" t="inlineStr">
        <is>
          <t xml:space="preserve"> =SUMPRODUCT(--(COUNTIF(Customers[Customer],Orders[Customer])&gt;0))</t>
        </is>
      </c>
      <c r="E9" s="11">
        <f>SUMPRODUCT(--(COUNTIF(Customers[Customer],Orders[Customer])&gt;0))</f>
        <v/>
      </c>
    </row>
    <row r="12">
      <c r="A12" s="6" t="inlineStr">
        <is>
          <t>GROUP BY: SELECT City, SUM(Amount), COUNT(*) FROM Orders GROUP BY City ORDER BY City;</t>
        </is>
      </c>
    </row>
    <row r="13">
      <c r="A13" s="6" t="inlineStr">
        <is>
          <t>City</t>
        </is>
      </c>
      <c r="B13" s="6" t="inlineStr">
        <is>
          <t>SUM(Amount)  =SUMIFS(...)</t>
        </is>
      </c>
      <c r="C13" s="6" t="inlineStr">
        <is>
          <t>COUNT(*)  =COUNTIFS(...)</t>
        </is>
      </c>
    </row>
    <row r="14">
      <c r="A14" t="inlineStr">
        <is>
          <t>Kolhapur</t>
        </is>
      </c>
      <c r="B14" s="10">
        <f>SUMIFS(Orders[Amount],Orders[City],A14)</f>
        <v/>
      </c>
      <c r="C14" s="9">
        <f>COUNTIFS(Orders[City],A14)</f>
        <v/>
      </c>
    </row>
    <row r="15">
      <c r="A15" t="inlineStr">
        <is>
          <t>Nagpur</t>
        </is>
      </c>
      <c r="B15" s="10">
        <f>SUMIFS(Orders[Amount],Orders[City],A15)</f>
        <v/>
      </c>
      <c r="C15" s="9">
        <f>COUNTIFS(Orders[City],A15)</f>
        <v/>
      </c>
    </row>
    <row r="16">
      <c r="A16" t="inlineStr">
        <is>
          <t>Nashik</t>
        </is>
      </c>
      <c r="B16" s="10">
        <f>SUMIFS(Orders[Amount],Orders[City],A16)</f>
        <v/>
      </c>
      <c r="C16" s="9">
        <f>COUNTIFS(Orders[City],A16)</f>
        <v/>
      </c>
    </row>
    <row r="17">
      <c r="A17" t="inlineStr">
        <is>
          <t>Pune</t>
        </is>
      </c>
      <c r="B17" s="10">
        <f>SUMIFS(Orders[Amount],Orders[City],A17)</f>
        <v/>
      </c>
      <c r="C17" s="9">
        <f>COUNTIFS(Orders[City],A17)</f>
        <v/>
      </c>
    </row>
    <row r="18">
      <c r="A18" t="inlineStr">
        <is>
          <t>Solapur</t>
        </is>
      </c>
      <c r="B18" s="10">
        <f>SUMIFS(Orders[Amount],Orders[City],A18)</f>
        <v/>
      </c>
      <c r="C18" s="9">
        <f>COUNTIFS(Orders[City],A18)</f>
        <v/>
      </c>
    </row>
    <row r="20">
      <c r="A20" s="6" t="inlineStr">
        <is>
          <t>HAVING SUM(Amount) &gt; 5000: cities from the table above</t>
        </is>
      </c>
    </row>
    <row r="21">
      <c r="A21" s="9">
        <f t="array" ref="A21:A23">_xlfn._xlws.FILTER(A14:A18,B14:B18&gt;5000)</f>
        <v/>
      </c>
    </row>
    <row r="22">
      <c r="A22" s="9" t="n"/>
    </row>
    <row r="23">
      <c r="A23" s="9" t="n"/>
    </row>
    <row r="25">
      <c r="A25" s="6" t="inlineStr">
        <is>
          <t>WHERE with two conditions: SELECT OrderID FROM Orders WHERE City = 'Pune' AND Amount &gt;= 1000;</t>
        </is>
      </c>
    </row>
    <row r="26">
      <c r="A26" s="9">
        <f t="array" ref="A26:A31">_xlfn._xlws.FILTER(Orders[Order ID],(Orders[City]="Pune")*(Orders[Amount]&gt;=1000))</f>
        <v/>
      </c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3">
      <c r="A33" s="6" t="inlineStr">
        <is>
          <t>ORDER BY Amount DESC LIMIT 3</t>
        </is>
      </c>
    </row>
    <row r="34">
      <c r="A34" s="10">
        <f>LARGE(Orders[Amount],1)</f>
        <v/>
      </c>
    </row>
    <row r="35">
      <c r="A35" s="10">
        <f>LARGE(Orders[Amount],2)</f>
        <v/>
      </c>
    </row>
    <row r="36">
      <c r="A36" s="10">
        <f>LARGE(Orders[Amount],3)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2026-10-06T19:26:29Z</dcterms:created>
  <dcterms:modified xmlns:dcterms="http://purl.org/dc/terms/" xmlns:xsi="http://www.w3.org/2001/XMLSchema-instance" xsi:type="dcterms:W3CDTF">2026-10-06T19:26:29Z</dcterms:modified>
</cp:coreProperties>
</file>