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Three ways" sheetId="2" state="visible" r:id="rId2"/>
    <sheet xmlns:r="http://schemas.openxmlformats.org/officeDocument/2006/relationships" name="Formul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1B4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9" fontId="0" fillId="4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6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VLOOKUP vs XLOOKUP vs INDEX-MATCH: Which Lookup Should You Use?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Change the code in B4 to P106. Do all three formulas update?</t>
        </is>
      </c>
    </row>
    <row r="6">
      <c r="A6" t="inlineStr">
        <is>
          <t>2.</t>
        </is>
      </c>
      <c r="B6" t="inlineStr">
        <is>
          <t>Type a code that is not in the list into B4. Which formulas show #N/A?</t>
        </is>
      </c>
    </row>
    <row r="7">
      <c r="A7" t="inlineStr">
        <is>
          <t>3.</t>
        </is>
      </c>
      <c r="B7" t="inlineStr">
        <is>
          <t>Change the order value in B7 to exactly 2500 and then 2499. Which discount do you get each time, and why?</t>
        </is>
      </c>
    </row>
    <row r="8">
      <c r="A8" t="inlineStr">
        <is>
          <t>4.</t>
        </is>
      </c>
      <c r="B8" t="inlineStr">
        <is>
          <t>Insert a new column between Product and Category in the Products table. Which formula in row 4 now returns the wrong column?</t>
        </is>
      </c>
    </row>
    <row r="9">
      <c r="A9" t="inlineStr">
        <is>
          <t>5.</t>
        </is>
      </c>
      <c r="B9" t="inlineStr">
        <is>
          <t>Change B8 to P101. What do VLOOKUP and XLOOKUP return now?</t>
        </is>
      </c>
    </row>
    <row r="11">
      <c r="A11" s="4" t="inlineStr">
        <is>
          <t>Guide: https://ravindrabagale.com/guides/excel-vlookup-vs-xlookup-vs-index-match.html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4" customWidth="1" min="3" max="3"/>
    <col width="14" customWidth="1" min="4" max="4"/>
    <col width="15" customWidth="1" min="5" max="5"/>
    <col width="3" customWidth="1" min="6" max="6"/>
    <col width="15" customWidth="1" min="7" max="7"/>
    <col width="10" customWidth="1" min="8" max="8"/>
    <col width="3" customWidth="1" min="9" max="9"/>
    <col width="12" customWidth="1" min="10" max="10"/>
    <col width="8" customWidth="1" min="11" max="11"/>
    <col width="8" customWidth="1" min="12" max="12"/>
    <col width="3" customWidth="1" min="13" max="13"/>
    <col width="20" customWidth="1" min="14" max="14"/>
    <col width="7" customWidth="1" min="15" max="15"/>
    <col width="7" customWidth="1" min="16" max="16"/>
    <col width="7" customWidth="1" min="17" max="17"/>
  </cols>
  <sheetData>
    <row r="1">
      <c r="A1" s="5" t="inlineStr">
        <is>
          <t>Each question answered three ways. Yellow cells are inputs you can change.</t>
        </is>
      </c>
    </row>
    <row r="3">
      <c r="A3" s="5" t="inlineStr">
        <is>
          <t>Question</t>
        </is>
      </c>
      <c r="B3" s="5" t="inlineStr">
        <is>
          <t>Input</t>
        </is>
      </c>
      <c r="C3" s="5" t="inlineStr">
        <is>
          <t>VLOOKUP</t>
        </is>
      </c>
      <c r="D3" s="5" t="inlineStr">
        <is>
          <t>XLOOKUP</t>
        </is>
      </c>
      <c r="E3" s="5" t="inlineStr">
        <is>
          <t>INDEX + MATCH</t>
        </is>
      </c>
    </row>
    <row r="4">
      <c r="A4" t="inlineStr">
        <is>
          <t>1. Price of a code (exact match)</t>
        </is>
      </c>
      <c r="B4" s="6" t="inlineStr">
        <is>
          <t>P103</t>
        </is>
      </c>
      <c r="C4" s="7">
        <f>VLOOKUP(B4,$A$20:$E$27,4,FALSE)</f>
        <v/>
      </c>
      <c r="D4" s="7">
        <f>_xlfn.XLOOKUP(B4,$A$20:$A$27,$D$20:$D$27)</f>
        <v/>
      </c>
      <c r="E4" s="7">
        <f>INDEX($D$20:$D$27,MATCH(B4,$A$20:$A$27,0))</f>
        <v/>
      </c>
    </row>
    <row r="5">
      <c r="A5" t="inlineStr">
        <is>
          <t>2. Code of a product (look left)</t>
        </is>
      </c>
      <c r="B5" s="6" t="inlineStr">
        <is>
          <t>Cold Brew Pack</t>
        </is>
      </c>
      <c r="C5" s="7">
        <f t="array" ref="C5">VLOOKUP(B5,CHOOSE({1,2},$B$20:$B$27,$A$20:$A$27),2,FALSE)</f>
        <v/>
      </c>
      <c r="D5" s="7">
        <f>_xlfn.XLOOKUP(B5,$B$20:$B$27,$A$20:$A$27)</f>
        <v/>
      </c>
      <c r="E5" s="7">
        <f>INDEX($A$20:$A$27,MATCH(B5,$B$20:$B$27,0))</f>
        <v/>
      </c>
    </row>
    <row r="6">
      <c r="A6" t="inlineStr">
        <is>
          <t>3. Code that does not exist</t>
        </is>
      </c>
      <c r="B6" s="6" t="inlineStr">
        <is>
          <t>P999</t>
        </is>
      </c>
      <c r="C6" s="7">
        <f>_xlfn.IFNA(VLOOKUP(B6,$A$20:$E$27,4,FALSE),"Not found")</f>
        <v/>
      </c>
      <c r="D6" s="7">
        <f>_xlfn.XLOOKUP(B6,$A$20:$A$27,$D$20:$D$27,"Not found")</f>
        <v/>
      </c>
      <c r="E6" s="7">
        <f>_xlfn.IFNA(INDEX($D$20:$D$27,MATCH(B6,$A$20:$A$27,0)),"Not found")</f>
        <v/>
      </c>
    </row>
    <row r="7">
      <c r="A7" t="inlineStr">
        <is>
          <t>4. Discount for an order value (approximate)</t>
        </is>
      </c>
      <c r="B7" s="6" t="n">
        <v>3200</v>
      </c>
      <c r="C7" s="8">
        <f>VLOOKUP(B7,$G$20:$H$24,2,TRUE)</f>
        <v/>
      </c>
      <c r="D7" s="8">
        <f>_xlfn.XLOOKUP(B7,$G$20:$G$24,$H$20:$H$24,,-1)</f>
        <v/>
      </c>
      <c r="E7" s="8">
        <f>INDEX($H$20:$H$24,MATCH(B7,$G$20:$G$24,1))</f>
        <v/>
      </c>
    </row>
    <row r="8">
      <c r="A8" t="inlineStr">
        <is>
          <t>5. Latest price of a code (last match)</t>
        </is>
      </c>
      <c r="B8" s="6" t="inlineStr">
        <is>
          <t>P103</t>
        </is>
      </c>
      <c r="C8" s="7">
        <f>VLOOKUP(B8,$K$20:$L$25,2,FALSE)</f>
        <v/>
      </c>
      <c r="D8" s="7">
        <f>_xlfn.XLOOKUP(B8,$K$20:$K$25,$L$20:$L$25,,0,-1)</f>
        <v/>
      </c>
      <c r="E8" s="7">
        <f t="array" ref="E8">LOOKUP(2,1/($K$20:$K$25=B8),$L$20:$L$25)</f>
        <v/>
      </c>
    </row>
    <row r="9">
      <c r="A9" t="inlineStr">
        <is>
          <t>6. Sales of a product in a month (two-way)</t>
        </is>
      </c>
      <c r="B9" s="6" t="inlineStr">
        <is>
          <t>Filter Coffee 500g</t>
        </is>
      </c>
      <c r="C9" s="7">
        <f>VLOOKUP(B9,$N$20:$Q$23,MATCH(B10,$N$19:$Q$19,0),FALSE)</f>
        <v/>
      </c>
      <c r="D9" s="7">
        <f>_xlfn.XLOOKUP(B9,$N$20:$N$23,_xlfn.XLOOKUP(B10,$O$19:$Q$19,$O$20:$Q$23))</f>
        <v/>
      </c>
      <c r="E9" s="7">
        <f>INDEX($O$20:$Q$23,MATCH(B9,$N$20:$N$23,0),MATCH(B10,$O$19:$Q$19,0))</f>
        <v/>
      </c>
    </row>
    <row r="10">
      <c r="A10" s="5" t="inlineStr">
        <is>
          <t>Month for question 6</t>
        </is>
      </c>
      <c r="B10" s="6" t="inlineStr">
        <is>
          <t>Jul</t>
        </is>
      </c>
    </row>
    <row r="12">
      <c r="A12" s="5" t="inlineStr">
        <is>
          <t>Formula text</t>
        </is>
      </c>
    </row>
    <row r="19">
      <c r="A19" s="5" t="inlineStr">
        <is>
          <t>Code</t>
        </is>
      </c>
      <c r="B19" s="5" t="inlineStr">
        <is>
          <t>Product</t>
        </is>
      </c>
      <c r="C19" s="5" t="inlineStr">
        <is>
          <t>Category</t>
        </is>
      </c>
      <c r="D19" s="5" t="inlineStr">
        <is>
          <t>Price</t>
        </is>
      </c>
      <c r="E19" s="5" t="inlineStr">
        <is>
          <t>Stock</t>
        </is>
      </c>
      <c r="G19" s="5" t="inlineStr">
        <is>
          <t>From order value</t>
        </is>
      </c>
      <c r="H19" s="5" t="inlineStr">
        <is>
          <t>Discount</t>
        </is>
      </c>
      <c r="J19" s="5" t="inlineStr">
        <is>
          <t>Price history</t>
        </is>
      </c>
      <c r="K19" s="5" t="inlineStr">
        <is>
          <t>Code</t>
        </is>
      </c>
      <c r="L19" s="5" t="inlineStr">
        <is>
          <t>Price</t>
        </is>
      </c>
      <c r="N19" s="5" t="inlineStr">
        <is>
          <t>Product</t>
        </is>
      </c>
      <c r="O19" s="5" t="inlineStr">
        <is>
          <t>Jun</t>
        </is>
      </c>
      <c r="P19" s="5" t="inlineStr">
        <is>
          <t>Jul</t>
        </is>
      </c>
      <c r="Q19" s="5" t="inlineStr">
        <is>
          <t>Aug</t>
        </is>
      </c>
    </row>
    <row r="20">
      <c r="A20" t="inlineStr">
        <is>
          <t>P101</t>
        </is>
      </c>
      <c r="B20" t="inlineStr">
        <is>
          <t>House Blend 250g</t>
        </is>
      </c>
      <c r="C20" t="inlineStr">
        <is>
          <t>Blend</t>
        </is>
      </c>
      <c r="D20" t="n">
        <v>420</v>
      </c>
      <c r="E20" t="n">
        <v>64</v>
      </c>
      <c r="G20" t="n">
        <v>0</v>
      </c>
      <c r="H20" s="9" t="n">
        <v>0</v>
      </c>
      <c r="J20" s="10" t="n">
        <v>46113</v>
      </c>
      <c r="K20" t="inlineStr">
        <is>
          <t>P103</t>
        </is>
      </c>
      <c r="L20" t="n">
        <v>600</v>
      </c>
      <c r="N20" t="inlineStr">
        <is>
          <t>House Blend 250g</t>
        </is>
      </c>
      <c r="O20" t="n">
        <v>38</v>
      </c>
      <c r="P20" t="n">
        <v>41</v>
      </c>
      <c r="Q20" t="n">
        <v>45</v>
      </c>
    </row>
    <row r="21">
      <c r="A21" t="inlineStr">
        <is>
          <t>P102</t>
        </is>
      </c>
      <c r="B21" t="inlineStr">
        <is>
          <t>Dark Roast 250g</t>
        </is>
      </c>
      <c r="C21" t="inlineStr">
        <is>
          <t>Roast</t>
        </is>
      </c>
      <c r="D21" t="n">
        <v>460</v>
      </c>
      <c r="E21" t="n">
        <v>38</v>
      </c>
      <c r="G21" t="n">
        <v>1000</v>
      </c>
      <c r="H21" s="9" t="n">
        <v>0.02</v>
      </c>
      <c r="J21" s="10" t="n">
        <v>46157</v>
      </c>
      <c r="K21" t="inlineStr">
        <is>
          <t>P101</t>
        </is>
      </c>
      <c r="L21" t="n">
        <v>400</v>
      </c>
      <c r="N21" t="inlineStr">
        <is>
          <t>Dark Roast 250g</t>
        </is>
      </c>
      <c r="O21" t="n">
        <v>22</v>
      </c>
      <c r="P21" t="n">
        <v>25</v>
      </c>
      <c r="Q21" t="n">
        <v>21</v>
      </c>
    </row>
    <row r="22">
      <c r="A22" t="inlineStr">
        <is>
          <t>P103</t>
        </is>
      </c>
      <c r="B22" t="inlineStr">
        <is>
          <t>Filter Coffee 500g</t>
        </is>
      </c>
      <c r="C22" t="inlineStr">
        <is>
          <t>Filter</t>
        </is>
      </c>
      <c r="D22" t="n">
        <v>640</v>
      </c>
      <c r="E22" t="n">
        <v>52</v>
      </c>
      <c r="G22" t="n">
        <v>2500</v>
      </c>
      <c r="H22" s="9" t="n">
        <v>0.05</v>
      </c>
      <c r="J22" s="10" t="n">
        <v>46174</v>
      </c>
      <c r="K22" t="inlineStr">
        <is>
          <t>P103</t>
        </is>
      </c>
      <c r="L22" t="n">
        <v>620</v>
      </c>
      <c r="N22" t="inlineStr">
        <is>
          <t>Filter Coffee 500g</t>
        </is>
      </c>
      <c r="O22" t="n">
        <v>30</v>
      </c>
      <c r="P22" t="n">
        <v>34</v>
      </c>
      <c r="Q22" t="n">
        <v>39</v>
      </c>
    </row>
    <row r="23">
      <c r="A23" t="inlineStr">
        <is>
          <t>P104</t>
        </is>
      </c>
      <c r="B23" t="inlineStr">
        <is>
          <t>Cold Brew Pack</t>
        </is>
      </c>
      <c r="C23" t="inlineStr">
        <is>
          <t>Cold</t>
        </is>
      </c>
      <c r="D23" t="n">
        <v>380</v>
      </c>
      <c r="E23" t="n">
        <v>27</v>
      </c>
      <c r="G23" t="n">
        <v>5000</v>
      </c>
      <c r="H23" s="9" t="n">
        <v>0.08</v>
      </c>
      <c r="J23" s="10" t="n">
        <v>46204</v>
      </c>
      <c r="K23" t="inlineStr">
        <is>
          <t>P101</t>
        </is>
      </c>
      <c r="L23" t="n">
        <v>420</v>
      </c>
      <c r="N23" t="inlineStr">
        <is>
          <t>Cold Brew Pack</t>
        </is>
      </c>
      <c r="O23" t="n">
        <v>12</v>
      </c>
      <c r="P23" t="n">
        <v>18</v>
      </c>
      <c r="Q23" t="n">
        <v>24</v>
      </c>
    </row>
    <row r="24">
      <c r="A24" t="inlineStr">
        <is>
          <t>P105</t>
        </is>
      </c>
      <c r="B24" t="inlineStr">
        <is>
          <t>Espresso Beans 1kg</t>
        </is>
      </c>
      <c r="C24" t="inlineStr">
        <is>
          <t>Roast</t>
        </is>
      </c>
      <c r="D24" t="n">
        <v>1180</v>
      </c>
      <c r="E24" t="n">
        <v>15</v>
      </c>
      <c r="G24" t="n">
        <v>10000</v>
      </c>
      <c r="H24" s="9" t="n">
        <v>0.1</v>
      </c>
      <c r="J24" s="10" t="n">
        <v>46235</v>
      </c>
      <c r="K24" t="inlineStr">
        <is>
          <t>P103</t>
        </is>
      </c>
      <c r="L24" t="n">
        <v>640</v>
      </c>
    </row>
    <row r="25">
      <c r="A25" t="inlineStr">
        <is>
          <t>P106</t>
        </is>
      </c>
      <c r="B25" t="inlineStr">
        <is>
          <t>Decaf 250g</t>
        </is>
      </c>
      <c r="C25" t="inlineStr">
        <is>
          <t>Blend</t>
        </is>
      </c>
      <c r="D25" t="n">
        <v>490</v>
      </c>
      <c r="E25" t="n">
        <v>12</v>
      </c>
      <c r="J25" s="10" t="n">
        <v>46254</v>
      </c>
      <c r="K25" t="inlineStr">
        <is>
          <t>P105</t>
        </is>
      </c>
      <c r="L25" t="n">
        <v>1180</v>
      </c>
    </row>
    <row r="26">
      <c r="A26" t="inlineStr">
        <is>
          <t>P107</t>
        </is>
      </c>
      <c r="B26" t="inlineStr">
        <is>
          <t>Chicory Mix 500g</t>
        </is>
      </c>
      <c r="C26" t="inlineStr">
        <is>
          <t>Filter</t>
        </is>
      </c>
      <c r="D26" t="n">
        <v>360</v>
      </c>
      <c r="E26" t="n">
        <v>44</v>
      </c>
    </row>
    <row r="27">
      <c r="A27" t="inlineStr">
        <is>
          <t>P108</t>
        </is>
      </c>
      <c r="B27" t="inlineStr">
        <is>
          <t>Single Origin 250g</t>
        </is>
      </c>
      <c r="C27" t="inlineStr">
        <is>
          <t>Roast</t>
        </is>
      </c>
      <c r="D27" t="n">
        <v>720</v>
      </c>
      <c r="E27" t="n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62" customWidth="1" min="3" max="3"/>
    <col width="62" customWidth="1" min="4" max="4"/>
  </cols>
  <sheetData>
    <row r="1">
      <c r="A1" s="11" t="inlineStr">
        <is>
          <t>Question</t>
        </is>
      </c>
      <c r="B1" s="11" t="inlineStr">
        <is>
          <t>VLOOKUP</t>
        </is>
      </c>
      <c r="C1" s="11" t="inlineStr">
        <is>
          <t>XLOOKUP</t>
        </is>
      </c>
      <c r="D1" s="11" t="inlineStr">
        <is>
          <t>INDEX + MATCH</t>
        </is>
      </c>
    </row>
    <row r="2">
      <c r="A2" t="inlineStr">
        <is>
          <t>1. Price of a code (exact match)</t>
        </is>
      </c>
      <c r="B2" t="inlineStr">
        <is>
          <t xml:space="preserve"> =VLOOKUP(B4,$A$20:$E$27,4,FALSE)</t>
        </is>
      </c>
      <c r="C2" t="inlineStr">
        <is>
          <t xml:space="preserve"> =XLOOKUP(B4,$A$20:$A$27,$D$20:$D$27)</t>
        </is>
      </c>
      <c r="D2" t="inlineStr">
        <is>
          <t xml:space="preserve"> =INDEX($D$20:$D$27,MATCH(B4,$A$20:$A$27,0))</t>
        </is>
      </c>
    </row>
    <row r="3">
      <c r="A3" t="inlineStr">
        <is>
          <t>2. Code of a product (look left)</t>
        </is>
      </c>
      <c r="B3" t="inlineStr">
        <is>
          <t xml:space="preserve"> =VLOOKUP(B5,CHOOSE({1,2},$B$20:$B$27,$A$20:$A$27),2,FALSE)</t>
        </is>
      </c>
      <c r="C3" t="inlineStr">
        <is>
          <t xml:space="preserve"> =XLOOKUP(B5,$B$20:$B$27,$A$20:$A$27)</t>
        </is>
      </c>
      <c r="D3" t="inlineStr">
        <is>
          <t xml:space="preserve"> =INDEX($A$20:$A$27,MATCH(B5,$B$20:$B$27,0))</t>
        </is>
      </c>
    </row>
    <row r="4">
      <c r="A4" t="inlineStr">
        <is>
          <t>3. Code that does not exist</t>
        </is>
      </c>
      <c r="B4" t="inlineStr">
        <is>
          <t xml:space="preserve"> =IFNA(VLOOKUP(B6,$A$20:$E$27,4,FALSE),"Not found")</t>
        </is>
      </c>
      <c r="C4" t="inlineStr">
        <is>
          <t xml:space="preserve"> =XLOOKUP(B6,$A$20:$A$27,$D$20:$D$27,"Not found")</t>
        </is>
      </c>
      <c r="D4" t="inlineStr">
        <is>
          <t xml:space="preserve"> =IFNA(INDEX($D$20:$D$27,MATCH(B6,$A$20:$A$27,0)),"Not found")</t>
        </is>
      </c>
    </row>
    <row r="5">
      <c r="A5" t="inlineStr">
        <is>
          <t>4. Discount for an order value (approximate)</t>
        </is>
      </c>
      <c r="B5" t="inlineStr">
        <is>
          <t xml:space="preserve"> =VLOOKUP(B7,$G$20:$H$24,2,TRUE)</t>
        </is>
      </c>
      <c r="C5" t="inlineStr">
        <is>
          <t xml:space="preserve"> =XLOOKUP(B7,$G$20:$G$24,$H$20:$H$24,,-1)</t>
        </is>
      </c>
      <c r="D5" t="inlineStr">
        <is>
          <t xml:space="preserve"> =INDEX($H$20:$H$24,MATCH(B7,$G$20:$G$24,1))</t>
        </is>
      </c>
    </row>
    <row r="6">
      <c r="A6" t="inlineStr">
        <is>
          <t>5. Latest price of a code (last match)</t>
        </is>
      </c>
      <c r="B6" t="inlineStr">
        <is>
          <t xml:space="preserve"> =VLOOKUP(B8,$K$20:$L$25,2,FALSE)</t>
        </is>
      </c>
      <c r="C6" t="inlineStr">
        <is>
          <t xml:space="preserve"> =XLOOKUP(B8,$K$20:$K$25,$L$20:$L$25,,0,-1)</t>
        </is>
      </c>
      <c r="D6" t="inlineStr">
        <is>
          <t xml:space="preserve"> =LOOKUP(2,1/($K$20:$K$25=B8),$L$20:$L$25)</t>
        </is>
      </c>
    </row>
    <row r="7">
      <c r="A7" t="inlineStr">
        <is>
          <t>6. Sales of a product in a month (two-way)</t>
        </is>
      </c>
      <c r="B7" t="inlineStr">
        <is>
          <t xml:space="preserve"> =VLOOKUP(B9,$N$20:$Q$23,MATCH(B10,$N$19:$Q$19,0),FALSE)</t>
        </is>
      </c>
      <c r="C7" t="inlineStr">
        <is>
          <t xml:space="preserve"> =XLOOKUP(B9,$N$20:$N$23,XLOOKUP(B10,$O$19:$Q$19,$O$20:$Q$23))</t>
        </is>
      </c>
      <c r="D7" t="inlineStr">
        <is>
          <t xml:space="preserve"> =INDEX($O$20:$Q$23,MATCH(B9,$N$20:$N$23,0),MATCH(B10,$O$19:$Q$19,0))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2026-10-06T19:26:30Z</dcterms:created>
  <dcterms:modified xmlns:dcterms="http://purl.org/dc/terms/" xmlns:xsi="http://www.w3.org/2001/XMLSchema-instance" xsi:type="dcterms:W3CDTF">2026-10-06T19:26:30Z</dcterms:modified>
</cp:coreProperties>
</file>