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cker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-MM-YYYY"/>
    <numFmt numFmtId="166" formatCode="0.0"/>
    <numFmt numFmtId="167" formatCode="+0.0;-0.0;0.0"/>
  </numFmts>
  <fonts count="4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E7F0FA"/>
      </patternFill>
    </fill>
    <fill>
      <patternFill patternType="solid">
        <fgColor rgb="00EAF6EE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3" borderId="1" applyAlignment="1" pivotButton="0" quotePrefix="0" xfId="0">
      <alignment vertical="top" wrapText="1"/>
    </xf>
    <xf numFmtId="0" fontId="3" fillId="0" borderId="1" pivotButton="0" quotePrefix="0" xfId="0"/>
    <xf numFmtId="0" fontId="0" fillId="2" borderId="1" pivotButton="0" quotePrefix="0" xfId="0"/>
    <xf numFmtId="165" fontId="0" fillId="2" borderId="1" pivotButton="0" quotePrefix="0" xfId="0"/>
    <xf numFmtId="166" fontId="0" fillId="2" borderId="1" pivotButton="0" quotePrefix="0" xfId="0"/>
    <xf numFmtId="167" fontId="0" fillId="4" borderId="1" pivotButton="0" quotePrefix="0" xfId="0"/>
    <xf numFmtId="166" fontId="0" fillId="4" borderId="1" pivotButton="0" quotePrefix="0" xfId="0"/>
    <xf numFmtId="0" fontId="0" fillId="0" borderId="1" pivotButton="0" quotePrefix="0" xfId="0"/>
    <xf numFmtId="9" fontId="0" fillId="4" borderId="1" pivotButton="0" quotePrefix="0" xfId="0"/>
    <xf numFmtId="2" fontId="0" fillId="4" borderId="1" pivotButton="0" quotePrefix="0" xfId="0"/>
  </cellXfs>
  <cellStyles count="1">
    <cellStyle name="Normal" xfId="0" builtinId="0" hidden="0"/>
  </cellStyles>
  <dxfs count="2">
    <dxf>
      <font>
        <color rgb="00006100"/>
      </font>
      <fill>
        <patternFill patternType="solid">
          <fgColor rgb="00C6EFCE"/>
        </patternFill>
      </fill>
    </dxf>
    <dxf>
      <font>
        <color rgb="009C0006"/>
      </font>
      <fill>
        <patternFill patternType="solid">
          <fgColor rgb="00FDEC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Weight vs goal</a:t>
            </a:r>
          </a:p>
        </rich>
      </tx>
    </title>
    <plotArea>
      <lineChart>
        <grouping val="standard"/>
        <ser>
          <idx val="0"/>
          <order val="0"/>
          <tx>
            <strRef>
              <f>'Tracker'!B4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'Tracker'!$A$5:$A$16</f>
            </numRef>
          </cat>
          <val>
            <numRef>
              <f>'Tracker'!$B$5:$B$16</f>
            </numRef>
          </val>
        </ser>
        <ser>
          <idx val="1"/>
          <order val="1"/>
          <tx>
            <strRef>
              <f>'Tracker'!F4</f>
            </strRef>
          </tx>
          <spPr>
            <a:ln xmlns:a="http://schemas.openxmlformats.org/drawingml/2006/main"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'Tracker'!$A$5:$A$16</f>
            </numRef>
          </cat>
          <val>
            <numRef>
              <f>'Tracker'!$F$5:$F$16</f>
            </numRef>
          </val>
        </ser>
        <axId val="10"/>
        <axId val="100"/>
      </lineChart>
      <catAx>
        <axId val="10"/>
        <scaling>
          <orientation val="minMax"/>
        </scaling>
        <axPos val="l"/>
        <numFmt formatCode="DD-MMM" sourceLinked="0"/>
        <majorTickMark val="none"/>
        <minorTickMark val="none"/>
        <crossAx val="100"/>
        <lblOffset val="100"/>
      </catAx>
      <valAx>
        <axId val="100"/>
        <scaling>
          <orientation val="minMax"/>
          <max val="70"/>
          <min val="58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13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"/>
  <sheetViews>
    <sheetView showGridLines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2" customWidth="1" min="3" max="3"/>
    <col width="11" customWidth="1" min="4" max="4"/>
    <col width="8" customWidth="1" min="5" max="5"/>
    <col width="9" customWidth="1" min="6" max="6"/>
    <col width="22" customWidth="1" min="7" max="7"/>
    <col width="10" customWidth="1" min="8" max="8"/>
  </cols>
  <sheetData>
    <row r="1">
      <c r="A1" s="1" t="inlineStr">
        <is>
          <t>Weight Loss and BMI Tracker (Ravina, Nagpur)</t>
        </is>
      </c>
    </row>
    <row r="2">
      <c r="A2" s="2" t="inlineStr">
        <is>
          <t>Made-up weigh-ins, once a week on Sunday morning.</t>
        </is>
      </c>
    </row>
    <row r="4">
      <c r="A4" s="3" t="inlineStr">
        <is>
          <t>Date</t>
        </is>
      </c>
      <c r="B4" s="3" t="inlineStr">
        <is>
          <t>Weight (kg)</t>
        </is>
      </c>
      <c r="C4" s="3" t="inlineStr">
        <is>
          <t>Change vs last week</t>
        </is>
      </c>
      <c r="D4" s="3" t="inlineStr">
        <is>
          <t>Total change</t>
        </is>
      </c>
      <c r="E4" s="3" t="inlineStr">
        <is>
          <t>BMI</t>
        </is>
      </c>
      <c r="F4" s="3" t="inlineStr">
        <is>
          <t>Goal (kg)</t>
        </is>
      </c>
      <c r="G4" s="4" t="inlineStr">
        <is>
          <t>Height (cm)</t>
        </is>
      </c>
      <c r="H4" s="5" t="n">
        <v>162</v>
      </c>
    </row>
    <row r="5">
      <c r="A5" s="6" t="n">
        <v>46229</v>
      </c>
      <c r="B5" s="7" t="n">
        <v>68.40000000000001</v>
      </c>
      <c r="C5" s="8">
        <f>0</f>
        <v/>
      </c>
      <c r="D5" s="8">
        <f>B5-$B$5</f>
        <v/>
      </c>
      <c r="E5" s="9">
        <f>B5/($H$4/100)^2</f>
        <v/>
      </c>
      <c r="F5" s="9">
        <f>$H$5</f>
        <v/>
      </c>
      <c r="G5" s="4" t="inlineStr">
        <is>
          <t>Goal weight (kg)</t>
        </is>
      </c>
      <c r="H5" s="5" t="n">
        <v>60</v>
      </c>
    </row>
    <row r="6">
      <c r="A6" s="6" t="n">
        <v>46236</v>
      </c>
      <c r="B6" s="7" t="n">
        <v>67.90000000000001</v>
      </c>
      <c r="C6" s="8">
        <f>B6-B5</f>
        <v/>
      </c>
      <c r="D6" s="8">
        <f>B6-$B$5</f>
        <v/>
      </c>
      <c r="E6" s="9">
        <f>B6/($H$4/100)^2</f>
        <v/>
      </c>
      <c r="F6" s="9">
        <f>$H$5</f>
        <v/>
      </c>
    </row>
    <row r="7">
      <c r="A7" s="6" t="n">
        <v>46243</v>
      </c>
      <c r="B7" s="7" t="n">
        <v>67.59999999999999</v>
      </c>
      <c r="C7" s="8">
        <f>B7-B6</f>
        <v/>
      </c>
      <c r="D7" s="8">
        <f>B7-$B$5</f>
        <v/>
      </c>
      <c r="E7" s="9">
        <f>B7/($H$4/100)^2</f>
        <v/>
      </c>
      <c r="F7" s="9">
        <f>$H$5</f>
        <v/>
      </c>
      <c r="G7" s="4" t="inlineStr">
        <is>
          <t>Latest weight</t>
        </is>
      </c>
      <c r="H7" s="9">
        <f>INDEX(B5:B200,COUNT(B5:B200))</f>
        <v/>
      </c>
    </row>
    <row r="8">
      <c r="A8" s="6" t="n">
        <v>46250</v>
      </c>
      <c r="B8" s="7" t="n">
        <v>67.8</v>
      </c>
      <c r="C8" s="8">
        <f>B8-B7</f>
        <v/>
      </c>
      <c r="D8" s="8">
        <f>B8-$B$5</f>
        <v/>
      </c>
      <c r="E8" s="9">
        <f>B8/($H$4/100)^2</f>
        <v/>
      </c>
      <c r="F8" s="9">
        <f>$H$5</f>
        <v/>
      </c>
      <c r="G8" s="10" t="inlineStr">
        <is>
          <t>Lost so far (kg)</t>
        </is>
      </c>
      <c r="H8" s="9">
        <f>B5-H7</f>
        <v/>
      </c>
    </row>
    <row r="9">
      <c r="A9" s="6" t="n">
        <v>46257</v>
      </c>
      <c r="B9" s="7" t="n">
        <v>67.09999999999999</v>
      </c>
      <c r="C9" s="8">
        <f>B9-B8</f>
        <v/>
      </c>
      <c r="D9" s="8">
        <f>B9-$B$5</f>
        <v/>
      </c>
      <c r="E9" s="9">
        <f>B9/($H$4/100)^2</f>
        <v/>
      </c>
      <c r="F9" s="9">
        <f>$H$5</f>
        <v/>
      </c>
      <c r="G9" s="10" t="inlineStr">
        <is>
          <t>Still to lose (kg)</t>
        </is>
      </c>
      <c r="H9" s="9">
        <f>H7-H5</f>
        <v/>
      </c>
    </row>
    <row r="10">
      <c r="A10" s="6" t="n">
        <v>46264</v>
      </c>
      <c r="B10" s="7" t="n">
        <v>66.59999999999999</v>
      </c>
      <c r="C10" s="8">
        <f>B10-B9</f>
        <v/>
      </c>
      <c r="D10" s="8">
        <f>B10-$B$5</f>
        <v/>
      </c>
      <c r="E10" s="9">
        <f>B10/($H$4/100)^2</f>
        <v/>
      </c>
      <c r="F10" s="9">
        <f>$H$5</f>
        <v/>
      </c>
      <c r="G10" s="10" t="inlineStr">
        <is>
          <t>% of goal reached</t>
        </is>
      </c>
      <c r="H10" s="11">
        <f>(B5-H7)/(B5-H5)</f>
        <v/>
      </c>
    </row>
    <row r="11">
      <c r="A11" s="6" t="n">
        <v>46271</v>
      </c>
      <c r="B11" s="7" t="n">
        <v>66.7</v>
      </c>
      <c r="C11" s="8">
        <f>B11-B10</f>
        <v/>
      </c>
      <c r="D11" s="8">
        <f>B11-$B$5</f>
        <v/>
      </c>
      <c r="E11" s="9">
        <f>B11/($H$4/100)^2</f>
        <v/>
      </c>
      <c r="F11" s="9">
        <f>$H$5</f>
        <v/>
      </c>
      <c r="G11" s="10" t="inlineStr">
        <is>
          <t>Latest BMI</t>
        </is>
      </c>
      <c r="H11" s="9">
        <f>H7/(H4/100)^2</f>
        <v/>
      </c>
    </row>
    <row r="12">
      <c r="A12" s="6" t="n">
        <v>46278</v>
      </c>
      <c r="B12" s="7" t="n">
        <v>66</v>
      </c>
      <c r="C12" s="8">
        <f>B12-B11</f>
        <v/>
      </c>
      <c r="D12" s="8">
        <f>B12-$B$5</f>
        <v/>
      </c>
      <c r="E12" s="9">
        <f>B12/($H$4/100)^2</f>
        <v/>
      </c>
      <c r="F12" s="9">
        <f>$H$5</f>
        <v/>
      </c>
      <c r="G12" s="10" t="inlineStr">
        <is>
          <t>Average loss per week</t>
        </is>
      </c>
      <c r="H12" s="12">
        <f>H8/(COUNT(B5:B200)-1)</f>
        <v/>
      </c>
    </row>
    <row r="13">
      <c r="A13" s="6" t="n">
        <v>46285</v>
      </c>
      <c r="B13" s="7" t="n">
        <v>65.59999999999999</v>
      </c>
      <c r="C13" s="8">
        <f>B13-B12</f>
        <v/>
      </c>
      <c r="D13" s="8">
        <f>B13-$B$5</f>
        <v/>
      </c>
      <c r="E13" s="9">
        <f>B13/($H$4/100)^2</f>
        <v/>
      </c>
      <c r="F13" s="9">
        <f>$H$5</f>
        <v/>
      </c>
    </row>
    <row r="14">
      <c r="A14" s="6" t="n">
        <v>46292</v>
      </c>
      <c r="B14" s="7" t="n">
        <v>65.8</v>
      </c>
      <c r="C14" s="8">
        <f>B14-B13</f>
        <v/>
      </c>
      <c r="D14" s="8">
        <f>B14-$B$5</f>
        <v/>
      </c>
      <c r="E14" s="9">
        <f>B14/($H$4/100)^2</f>
        <v/>
      </c>
      <c r="F14" s="9">
        <f>$H$5</f>
        <v/>
      </c>
    </row>
    <row r="15">
      <c r="A15" s="6" t="n">
        <v>46299</v>
      </c>
      <c r="B15" s="7" t="n">
        <v>65.09999999999999</v>
      </c>
      <c r="C15" s="8">
        <f>B15-B14</f>
        <v/>
      </c>
      <c r="D15" s="8">
        <f>B15-$B$5</f>
        <v/>
      </c>
      <c r="E15" s="9">
        <f>B15/($H$4/100)^2</f>
        <v/>
      </c>
      <c r="F15" s="9">
        <f>$H$5</f>
        <v/>
      </c>
    </row>
    <row r="16">
      <c r="A16" s="6" t="n">
        <v>46306</v>
      </c>
      <c r="B16" s="7" t="n">
        <v>64.7</v>
      </c>
      <c r="C16" s="8">
        <f>B16-B15</f>
        <v/>
      </c>
      <c r="D16" s="8">
        <f>B16-$B$5</f>
        <v/>
      </c>
      <c r="E16" s="9">
        <f>B16/($H$4/100)^2</f>
        <v/>
      </c>
      <c r="F16" s="9">
        <f>$H$5</f>
        <v/>
      </c>
    </row>
  </sheetData>
  <conditionalFormatting sqref="C6:C200">
    <cfRule type="cellIs" priority="1" operator="lessThan" dxfId="0">
      <formula>0</formula>
    </cfRule>
    <cfRule type="cellIs" priority="2" operator="greaterThan" dxfId="1">
      <formula>0</formula>
    </cfRule>
  </conditionalFormatting>
  <conditionalFormatting sqref="H10">
    <cfRule type="dataBar" priority="3">
      <dataBar>
        <cfvo type="num" val="0"/>
        <cfvo type="num" val="1"/>
        <color rgb="0063BE7B"/>
      </dataBar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Weight loss and BMI tracker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in Daily Life. By Ravindra Bagale.</t>
        </is>
      </c>
    </row>
    <row r="6">
      <c r="A6" t="inlineStr"/>
    </row>
    <row r="7">
      <c r="A7" t="inlineStr">
        <is>
          <t>Type your height and goal in H4:H5, then one row per weigh-in (date and kg). Copy the formulas in C:F down for new rows; the summary finds the latest weight by itself.</t>
        </is>
      </c>
    </row>
    <row r="8">
      <c r="A8" t="inlineStr">
        <is>
          <t>BMI is a rough screening number, not medical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2026-10-16T19:35:53Z</dcterms:created>
  <dcterms:modified xmlns:dcterms="http://purl.org/dc/terms/" xmlns:xsi="http://www.w3.org/2001/XMLSchema-instance" xsi:type="dcterms:W3CDTF">2026-10-16T19:35:53Z</dcterms:modified>
</cp:coreProperties>
</file>