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Your turn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M-YYYY"/>
  </numFmts>
  <fonts count="4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  <font>
      <i val="1"/>
      <color rgb="00475569"/>
    </font>
  </fonts>
  <fills count="6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DECEC"/>
      </patternFill>
    </fill>
    <fill>
      <patternFill patternType="solid">
        <fgColor rgb="00EAF6EE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0" fontId="1" fillId="0" borderId="0" pivotButton="0" quotePrefix="0" xfId="0"/>
    <xf numFmtId="0" fontId="0" fillId="0" borderId="1" pivotButton="0" quotePrefix="0" xfId="0"/>
    <xf numFmtId="165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2" fontId="0" fillId="4" borderId="1" pivotButton="0" quotePrefix="0" xfId="0"/>
    <xf numFmtId="0" fontId="0" fillId="5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D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Made-up quick-commerce orders (Blinkit / Amazon Now style)</t>
        </is>
      </c>
    </row>
    <row r="3">
      <c r="A3" t="inlineStr">
        <is>
          <t>Made-up data: 24 fictional orders in Pune, Nashik, Solapur, Kolhapur, Nagpur and Sambhaji Nagar (1-8 Sep 2026). No real customer, shop or order is used.</t>
        </is>
      </c>
    </row>
    <row r="4">
      <c r="A4" t="inlineStr">
        <is>
          <t>Columns A-M: Order_ID, Order_Date, City, Area, Product_Name, Quantity, Cost_Price, Selling_Price, Payment_Mode, Status, Delivery_Time_mins, Delivery_Status, Profit.</t>
        </is>
      </c>
    </row>
    <row r="5">
      <c r="A5" t="inlineStr">
        <is>
          <t>Profit (column M, column number 13) = Quantity x (Selling_Price - Cost_Price) - 20 (a fixed delivery cost per order). It is filled for every row, even cancelled and returned orders.</t>
        </is>
      </c>
    </row>
    <row r="6">
      <c r="A6" t="inlineStr">
        <is>
          <t>Delivery_Status: On Time = delivered within 15 minutes, Late = more than 15 minutes. Cancelled orders have no delivery time.</t>
        </is>
      </c>
    </row>
    <row r="7">
      <c r="A7" t="inlineStr">
        <is>
          <t>Green cells hold formulas. Yellow cells are inputs you can change.</t>
        </is>
      </c>
    </row>
    <row r="8">
      <c r="A8" t="inlineStr">
        <is>
          <t>Sheet Orders: answers in column P, the formula as text in column Q. Red = the wrong question (it adds profit of cancelled and returned rows too).</t>
        </is>
      </c>
    </row>
    <row r="9">
      <c r="A9" t="inlineStr">
        <is>
          <t>SUMIF, SUMIFS, COUNTIFS, AVERAGEIF and AVERAGEIFS work in every current Excel version. MAXIFS and MINIFS need Excel 2019 or later / Microsoft 365 / Excel for the web.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5" customWidth="1" min="3" max="3"/>
    <col width="14" customWidth="1" min="4" max="4"/>
    <col width="13" customWidth="1" min="5" max="5"/>
    <col width="9" customWidth="1" min="6" max="6"/>
    <col width="11" customWidth="1" min="7" max="7"/>
    <col width="13" customWidth="1" min="8" max="8"/>
    <col width="13" customWidth="1" min="9" max="9"/>
    <col width="11" customWidth="1" min="10" max="10"/>
    <col width="18" customWidth="1" min="11" max="11"/>
    <col width="15" customWidth="1" min="12" max="12"/>
    <col width="8" customWidth="1" min="13" max="13"/>
    <col width="40" customWidth="1" min="15" max="15"/>
    <col width="15" customWidth="1" min="16" max="16"/>
    <col width="62" customWidth="1" min="17" max="17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Area</t>
        </is>
      </c>
      <c r="E1" s="2" t="inlineStr">
        <is>
          <t>Product_Name</t>
        </is>
      </c>
      <c r="F1" s="2" t="inlineStr">
        <is>
          <t>Quantity</t>
        </is>
      </c>
      <c r="G1" s="2" t="inlineStr">
        <is>
          <t>Cost_Price</t>
        </is>
      </c>
      <c r="H1" s="2" t="inlineStr">
        <is>
          <t>Selling_Price</t>
        </is>
      </c>
      <c r="I1" s="2" t="inlineStr">
        <is>
          <t>Payment_Mode</t>
        </is>
      </c>
      <c r="J1" s="2" t="inlineStr">
        <is>
          <t>Status</t>
        </is>
      </c>
      <c r="K1" s="2" t="inlineStr">
        <is>
          <t>Delivery_Time_mins</t>
        </is>
      </c>
      <c r="L1" s="2" t="inlineStr">
        <is>
          <t>Delivery_Status</t>
        </is>
      </c>
      <c r="M1" s="2" t="inlineStr">
        <is>
          <t>Profit</t>
        </is>
      </c>
      <c r="O1" s="3" t="inlineStr">
        <is>
          <t>Question</t>
        </is>
      </c>
      <c r="P1" s="3" t="inlineStr">
        <is>
          <t>Answer</t>
        </is>
      </c>
      <c r="Q1" s="3" t="inlineStr">
        <is>
          <t>Formula</t>
        </is>
      </c>
    </row>
    <row r="2">
      <c r="A2" s="4" t="inlineStr">
        <is>
          <t>ORD1001</t>
        </is>
      </c>
      <c r="B2" s="5" t="n">
        <v>46266</v>
      </c>
      <c r="C2" s="4" t="inlineStr">
        <is>
          <t>Pune</t>
        </is>
      </c>
      <c r="D2" s="4" t="inlineStr">
        <is>
          <t>Kothrud</t>
        </is>
      </c>
      <c r="E2" s="4" t="inlineStr">
        <is>
          <t>Milk</t>
        </is>
      </c>
      <c r="F2" s="4" t="n">
        <v>6</v>
      </c>
      <c r="G2" s="4" t="n">
        <v>26</v>
      </c>
      <c r="H2" s="4" t="n">
        <v>30</v>
      </c>
      <c r="I2" s="4" t="inlineStr">
        <is>
          <t>Online</t>
        </is>
      </c>
      <c r="J2" s="4" t="inlineStr">
        <is>
          <t>Delivered</t>
        </is>
      </c>
      <c r="K2" s="4" t="n">
        <v>11</v>
      </c>
      <c r="L2" s="4" t="inlineStr">
        <is>
          <t>On Time</t>
        </is>
      </c>
      <c r="M2" s="4">
        <f>F2*(H2-G2)-20</f>
        <v/>
      </c>
      <c r="O2" s="4" t="inlineStr">
        <is>
          <t>Profit of ALL rows (wrong question)</t>
        </is>
      </c>
      <c r="P2" s="6">
        <f>SUM(M2:M25)</f>
        <v/>
      </c>
      <c r="Q2" s="4">
        <f>_xlfn.FORMULATEXT(P2)</f>
        <v/>
      </c>
    </row>
    <row r="3">
      <c r="A3" s="4" t="inlineStr">
        <is>
          <t>ORD1002</t>
        </is>
      </c>
      <c r="B3" s="5" t="n">
        <v>46266</v>
      </c>
      <c r="C3" s="4" t="inlineStr">
        <is>
          <t>Pune</t>
        </is>
      </c>
      <c r="D3" s="4" t="inlineStr">
        <is>
          <t>Baner</t>
        </is>
      </c>
      <c r="E3" s="4" t="inlineStr">
        <is>
          <t>Paneer</t>
        </is>
      </c>
      <c r="F3" s="4" t="n">
        <v>3</v>
      </c>
      <c r="G3" s="4" t="n">
        <v>70</v>
      </c>
      <c r="H3" s="4" t="n">
        <v>90</v>
      </c>
      <c r="I3" s="4" t="inlineStr">
        <is>
          <t>Online</t>
        </is>
      </c>
      <c r="J3" s="4" t="inlineStr">
        <is>
          <t>Delivered</t>
        </is>
      </c>
      <c r="K3" s="4" t="n">
        <v>13</v>
      </c>
      <c r="L3" s="4" t="inlineStr">
        <is>
          <t>On Time</t>
        </is>
      </c>
      <c r="M3" s="4">
        <f>F3*(H3-G3)-20</f>
        <v/>
      </c>
      <c r="O3" s="4" t="inlineStr">
        <is>
          <t>Profit of delivered orders</t>
        </is>
      </c>
      <c r="P3" s="7">
        <f>SUMIF(J2:J25,"Delivered",M2:M25)</f>
        <v/>
      </c>
      <c r="Q3" s="4">
        <f>_xlfn.FORMULATEXT(P3)</f>
        <v/>
      </c>
    </row>
    <row r="4">
      <c r="A4" s="4" t="inlineStr">
        <is>
          <t>ORD1003</t>
        </is>
      </c>
      <c r="B4" s="5" t="n">
        <v>46266</v>
      </c>
      <c r="C4" s="4" t="inlineStr">
        <is>
          <t>Nashik</t>
        </is>
      </c>
      <c r="D4" s="4" t="inlineStr">
        <is>
          <t>Gangapur Road</t>
        </is>
      </c>
      <c r="E4" s="4" t="inlineStr">
        <is>
          <t>Fruits</t>
        </is>
      </c>
      <c r="F4" s="4" t="n">
        <v>4</v>
      </c>
      <c r="G4" s="4" t="n">
        <v>48</v>
      </c>
      <c r="H4" s="4" t="n">
        <v>60</v>
      </c>
      <c r="I4" s="4" t="inlineStr">
        <is>
          <t>COD</t>
        </is>
      </c>
      <c r="J4" s="4" t="inlineStr">
        <is>
          <t>Delivered</t>
        </is>
      </c>
      <c r="K4" s="4" t="n">
        <v>19</v>
      </c>
      <c r="L4" s="4" t="inlineStr">
        <is>
          <t>Late</t>
        </is>
      </c>
      <c r="M4" s="4">
        <f>F4*(H4-G4)-20</f>
        <v/>
      </c>
      <c r="O4" s="4" t="inlineStr">
        <is>
          <t>Profit counted on cancelled rows</t>
        </is>
      </c>
      <c r="P4" s="7">
        <f>SUMIF(J2:J25,"Cancelled",M2:M25)</f>
        <v/>
      </c>
      <c r="Q4" s="4">
        <f>_xlfn.FORMULATEXT(P4)</f>
        <v/>
      </c>
    </row>
    <row r="5">
      <c r="A5" s="4" t="inlineStr">
        <is>
          <t>ORD1004</t>
        </is>
      </c>
      <c r="B5" s="5" t="n">
        <v>46267</v>
      </c>
      <c r="C5" s="4" t="inlineStr">
        <is>
          <t>Solapur</t>
        </is>
      </c>
      <c r="D5" s="4" t="inlineStr">
        <is>
          <t>Hotgi Road</t>
        </is>
      </c>
      <c r="E5" s="4" t="inlineStr">
        <is>
          <t>Bread</t>
        </is>
      </c>
      <c r="F5" s="4" t="n">
        <v>3</v>
      </c>
      <c r="G5" s="4" t="n">
        <v>35</v>
      </c>
      <c r="H5" s="4" t="n">
        <v>45</v>
      </c>
      <c r="I5" s="4" t="inlineStr">
        <is>
          <t>COD</t>
        </is>
      </c>
      <c r="J5" s="4" t="inlineStr">
        <is>
          <t>Delivered</t>
        </is>
      </c>
      <c r="K5" s="4" t="n">
        <v>9</v>
      </c>
      <c r="L5" s="4" t="inlineStr">
        <is>
          <t>On Time</t>
        </is>
      </c>
      <c r="M5" s="4">
        <f>F5*(H5-G5)-20</f>
        <v/>
      </c>
      <c r="O5" s="4" t="inlineStr">
        <is>
          <t>Profit counted on returned rows</t>
        </is>
      </c>
      <c r="P5" s="7">
        <f>SUMIF(J2:J25,"Returned",M2:M25)</f>
        <v/>
      </c>
      <c r="Q5" s="4">
        <f>_xlfn.FORMULATEXT(P5)</f>
        <v/>
      </c>
    </row>
    <row r="6">
      <c r="A6" s="4" t="inlineStr">
        <is>
          <t>ORD1005</t>
        </is>
      </c>
      <c r="B6" s="5" t="n">
        <v>46267</v>
      </c>
      <c r="C6" s="4" t="inlineStr">
        <is>
          <t>Kolhapur</t>
        </is>
      </c>
      <c r="D6" s="4" t="inlineStr">
        <is>
          <t>Rajarampuri</t>
        </is>
      </c>
      <c r="E6" s="4" t="inlineStr">
        <is>
          <t>Milk</t>
        </is>
      </c>
      <c r="F6" s="4" t="n">
        <v>4</v>
      </c>
      <c r="G6" s="4" t="n">
        <v>26</v>
      </c>
      <c r="H6" s="4" t="n">
        <v>30</v>
      </c>
      <c r="I6" s="4" t="inlineStr">
        <is>
          <t>Online</t>
        </is>
      </c>
      <c r="J6" s="4" t="inlineStr">
        <is>
          <t>Delivered</t>
        </is>
      </c>
      <c r="K6" s="4" t="n">
        <v>12</v>
      </c>
      <c r="L6" s="4" t="inlineStr">
        <is>
          <t>On Time</t>
        </is>
      </c>
      <c r="M6" s="4">
        <f>F6*(H6-G6)-20</f>
        <v/>
      </c>
      <c r="O6" s="4" t="inlineStr">
        <is>
          <t>Paneer profit, all rows</t>
        </is>
      </c>
      <c r="P6" s="7">
        <f>SUMIF(E2:E25,"Paneer",M2:M25)</f>
        <v/>
      </c>
      <c r="Q6" s="4">
        <f>_xlfn.FORMULATEXT(P6)</f>
        <v/>
      </c>
    </row>
    <row r="7">
      <c r="A7" s="4" t="inlineStr">
        <is>
          <t>ORD1006</t>
        </is>
      </c>
      <c r="B7" s="5" t="n">
        <v>46267</v>
      </c>
      <c r="C7" s="4" t="inlineStr">
        <is>
          <t>Nagpur</t>
        </is>
      </c>
      <c r="D7" s="4" t="inlineStr">
        <is>
          <t>Dharampeth</t>
        </is>
      </c>
      <c r="E7" s="4" t="inlineStr">
        <is>
          <t>Paneer</t>
        </is>
      </c>
      <c r="F7" s="4" t="n">
        <v>6</v>
      </c>
      <c r="G7" s="4" t="n">
        <v>70</v>
      </c>
      <c r="H7" s="4" t="n">
        <v>90</v>
      </c>
      <c r="I7" s="4" t="inlineStr">
        <is>
          <t>Online</t>
        </is>
      </c>
      <c r="J7" s="4" t="inlineStr">
        <is>
          <t>Cancelled</t>
        </is>
      </c>
      <c r="K7" s="4" t="n"/>
      <c r="L7" s="4" t="n"/>
      <c r="M7" s="4">
        <f>F7*(H7-G7)-20</f>
        <v/>
      </c>
      <c r="O7" s="4" t="inlineStr">
        <is>
          <t>Paneer profit, delivered only</t>
        </is>
      </c>
      <c r="P7" s="7">
        <f>SUMIFS(M2:M25,J2:J25,"Delivered",E2:E25,"Paneer")</f>
        <v/>
      </c>
      <c r="Q7" s="4">
        <f>_xlfn.FORMULATEXT(P7)</f>
        <v/>
      </c>
    </row>
    <row r="8">
      <c r="A8" s="4" t="inlineStr">
        <is>
          <t>ORD1007</t>
        </is>
      </c>
      <c r="B8" s="5" t="n">
        <v>46268</v>
      </c>
      <c r="C8" s="4" t="inlineStr">
        <is>
          <t>Sambhaji Nagar</t>
        </is>
      </c>
      <c r="D8" s="4" t="inlineStr">
        <is>
          <t>CIDCO</t>
        </is>
      </c>
      <c r="E8" s="4" t="inlineStr">
        <is>
          <t>Paneer</t>
        </is>
      </c>
      <c r="F8" s="4" t="n">
        <v>5</v>
      </c>
      <c r="G8" s="4" t="n">
        <v>70</v>
      </c>
      <c r="H8" s="4" t="n">
        <v>90</v>
      </c>
      <c r="I8" s="4" t="inlineStr">
        <is>
          <t>COD</t>
        </is>
      </c>
      <c r="J8" s="4" t="inlineStr">
        <is>
          <t>Delivered</t>
        </is>
      </c>
      <c r="K8" s="4" t="n">
        <v>21</v>
      </c>
      <c r="L8" s="4" t="inlineStr">
        <is>
          <t>Late</t>
        </is>
      </c>
      <c r="M8" s="4">
        <f>F8*(H8-G8)-20</f>
        <v/>
      </c>
      <c r="O8" s="4" t="inlineStr">
        <is>
          <t>Delivered Paneer orders</t>
        </is>
      </c>
      <c r="P8" s="7">
        <f>COUNTIFS(J2:J25,"Delivered",E2:E25,"Paneer")</f>
        <v/>
      </c>
      <c r="Q8" s="4">
        <f>_xlfn.FORMULATEXT(P8)</f>
        <v/>
      </c>
    </row>
    <row r="9">
      <c r="A9" s="4" t="inlineStr">
        <is>
          <t>ORD1008</t>
        </is>
      </c>
      <c r="B9" s="5" t="n">
        <v>46268</v>
      </c>
      <c r="C9" s="4" t="inlineStr">
        <is>
          <t>Pune</t>
        </is>
      </c>
      <c r="D9" s="4" t="inlineStr">
        <is>
          <t>Hadapsar</t>
        </is>
      </c>
      <c r="E9" s="4" t="inlineStr">
        <is>
          <t>Eggs</t>
        </is>
      </c>
      <c r="F9" s="4" t="n">
        <v>1</v>
      </c>
      <c r="G9" s="4" t="n">
        <v>42</v>
      </c>
      <c r="H9" s="4" t="n">
        <v>54</v>
      </c>
      <c r="I9" s="4" t="inlineStr">
        <is>
          <t>Online</t>
        </is>
      </c>
      <c r="J9" s="4" t="inlineStr">
        <is>
          <t>Delivered</t>
        </is>
      </c>
      <c r="K9" s="4" t="n">
        <v>10</v>
      </c>
      <c r="L9" s="4" t="inlineStr">
        <is>
          <t>On Time</t>
        </is>
      </c>
      <c r="M9" s="4">
        <f>F9*(H9-G9)-20</f>
        <v/>
      </c>
      <c r="O9" s="4" t="inlineStr">
        <is>
          <t>Delivered orders that were Late</t>
        </is>
      </c>
      <c r="P9" s="7">
        <f>COUNTIFS(J2:J25,"Delivered",L2:L25,"Late")</f>
        <v/>
      </c>
      <c r="Q9" s="4">
        <f>_xlfn.FORMULATEXT(P9)</f>
        <v/>
      </c>
    </row>
    <row r="10">
      <c r="A10" s="4" t="inlineStr">
        <is>
          <t>ORD1009</t>
        </is>
      </c>
      <c r="B10" s="5" t="n">
        <v>46268</v>
      </c>
      <c r="C10" s="4" t="inlineStr">
        <is>
          <t>Nashik</t>
        </is>
      </c>
      <c r="D10" s="4" t="inlineStr">
        <is>
          <t>Indira Nagar</t>
        </is>
      </c>
      <c r="E10" s="4" t="inlineStr">
        <is>
          <t>Milk</t>
        </is>
      </c>
      <c r="F10" s="4" t="n">
        <v>3</v>
      </c>
      <c r="G10" s="4" t="n">
        <v>26</v>
      </c>
      <c r="H10" s="4" t="n">
        <v>30</v>
      </c>
      <c r="I10" s="4" t="inlineStr">
        <is>
          <t>Online</t>
        </is>
      </c>
      <c r="J10" s="4" t="inlineStr">
        <is>
          <t>Delivered</t>
        </is>
      </c>
      <c r="K10" s="4" t="n">
        <v>14</v>
      </c>
      <c r="L10" s="4" t="inlineStr">
        <is>
          <t>On Time</t>
        </is>
      </c>
      <c r="M10" s="4">
        <f>F10*(H10-G10)-20</f>
        <v/>
      </c>
      <c r="O10" s="4" t="inlineStr">
        <is>
          <t>Highest profit, delivered</t>
        </is>
      </c>
      <c r="P10" s="7">
        <f>_xlfn.MAXIFS(M2:M25,J2:J25,"Delivered")</f>
        <v/>
      </c>
      <c r="Q10" s="4">
        <f>_xlfn.FORMULATEXT(P10)</f>
        <v/>
      </c>
    </row>
    <row r="11">
      <c r="A11" s="4" t="inlineStr">
        <is>
          <t>ORD1010</t>
        </is>
      </c>
      <c r="B11" s="5" t="n">
        <v>46269</v>
      </c>
      <c r="C11" s="4" t="inlineStr">
        <is>
          <t>Kolhapur</t>
        </is>
      </c>
      <c r="D11" s="4" t="inlineStr">
        <is>
          <t>Shahupuri</t>
        </is>
      </c>
      <c r="E11" s="4" t="inlineStr">
        <is>
          <t>Fruits</t>
        </is>
      </c>
      <c r="F11" s="4" t="n">
        <v>2</v>
      </c>
      <c r="G11" s="4" t="n">
        <v>48</v>
      </c>
      <c r="H11" s="4" t="n">
        <v>60</v>
      </c>
      <c r="I11" s="4" t="inlineStr">
        <is>
          <t>COD</t>
        </is>
      </c>
      <c r="J11" s="4" t="inlineStr">
        <is>
          <t>Returned</t>
        </is>
      </c>
      <c r="K11" s="4" t="n">
        <v>12</v>
      </c>
      <c r="L11" s="4" t="inlineStr">
        <is>
          <t>On Time</t>
        </is>
      </c>
      <c r="M11" s="4">
        <f>F11*(H11-G11)-20</f>
        <v/>
      </c>
      <c r="O11" s="4" t="inlineStr">
        <is>
          <t>Biggest loss, delivered</t>
        </is>
      </c>
      <c r="P11" s="7">
        <f>_xlfn.MINIFS(M2:M25,J2:J25,"Delivered")</f>
        <v/>
      </c>
      <c r="Q11" s="4">
        <f>_xlfn.FORMULATEXT(P11)</f>
        <v/>
      </c>
    </row>
    <row r="12">
      <c r="A12" s="4" t="inlineStr">
        <is>
          <t>ORD1011</t>
        </is>
      </c>
      <c r="B12" s="5" t="n">
        <v>46269</v>
      </c>
      <c r="C12" s="4" t="inlineStr">
        <is>
          <t>Nagpur</t>
        </is>
      </c>
      <c r="D12" s="4" t="inlineStr">
        <is>
          <t>Sitabuldi</t>
        </is>
      </c>
      <c r="E12" s="4" t="inlineStr">
        <is>
          <t>Snacks</t>
        </is>
      </c>
      <c r="F12" s="4" t="n">
        <v>10</v>
      </c>
      <c r="G12" s="4" t="n">
        <v>15</v>
      </c>
      <c r="H12" s="4" t="n">
        <v>20</v>
      </c>
      <c r="I12" s="4" t="inlineStr">
        <is>
          <t>Online</t>
        </is>
      </c>
      <c r="J12" s="4" t="inlineStr">
        <is>
          <t>Delivered</t>
        </is>
      </c>
      <c r="K12" s="4" t="n">
        <v>24</v>
      </c>
      <c r="L12" s="4" t="inlineStr">
        <is>
          <t>Late</t>
        </is>
      </c>
      <c r="M12" s="4">
        <f>F12*(H12-G12)-20</f>
        <v/>
      </c>
      <c r="O12" s="4" t="inlineStr">
        <is>
          <t>Highest profit, delivered Fruits</t>
        </is>
      </c>
      <c r="P12" s="7">
        <f>_xlfn.MAXIFS(M2:M25,J2:J25,"Delivered",E2:E25,"Fruits")</f>
        <v/>
      </c>
      <c r="Q12" s="4">
        <f>_xlfn.FORMULATEXT(P12)</f>
        <v/>
      </c>
    </row>
    <row r="13">
      <c r="A13" s="4" t="inlineStr">
        <is>
          <t>ORD1012</t>
        </is>
      </c>
      <c r="B13" s="5" t="n">
        <v>46269</v>
      </c>
      <c r="C13" s="4" t="inlineStr">
        <is>
          <t>Solapur</t>
        </is>
      </c>
      <c r="D13" s="4" t="inlineStr">
        <is>
          <t>Akkalkot Road</t>
        </is>
      </c>
      <c r="E13" s="4" t="inlineStr">
        <is>
          <t>Milk</t>
        </is>
      </c>
      <c r="F13" s="4" t="n">
        <v>6</v>
      </c>
      <c r="G13" s="4" t="n">
        <v>26</v>
      </c>
      <c r="H13" s="4" t="n">
        <v>30</v>
      </c>
      <c r="I13" s="4" t="inlineStr">
        <is>
          <t>COD</t>
        </is>
      </c>
      <c r="J13" s="4" t="inlineStr">
        <is>
          <t>Delivered</t>
        </is>
      </c>
      <c r="K13" s="4" t="n">
        <v>10</v>
      </c>
      <c r="L13" s="4" t="inlineStr">
        <is>
          <t>On Time</t>
        </is>
      </c>
      <c r="M13" s="4">
        <f>F13*(H13-G13)-20</f>
        <v/>
      </c>
      <c r="O13" s="4" t="inlineStr">
        <is>
          <t>Average profit, delivered (AVERAGEIF)</t>
        </is>
      </c>
      <c r="P13" s="8">
        <f>AVERAGEIF(J2:J25,"Delivered",M2:M25)</f>
        <v/>
      </c>
      <c r="Q13" s="4">
        <f>_xlfn.FORMULATEXT(P13)</f>
        <v/>
      </c>
    </row>
    <row r="14">
      <c r="A14" s="4" t="inlineStr">
        <is>
          <t>ORD1013</t>
        </is>
      </c>
      <c r="B14" s="5" t="n">
        <v>46270</v>
      </c>
      <c r="C14" s="4" t="inlineStr">
        <is>
          <t>Pune</t>
        </is>
      </c>
      <c r="D14" s="4" t="inlineStr">
        <is>
          <t>Kothrud</t>
        </is>
      </c>
      <c r="E14" s="4" t="inlineStr">
        <is>
          <t>Snacks</t>
        </is>
      </c>
      <c r="F14" s="4" t="n">
        <v>2</v>
      </c>
      <c r="G14" s="4" t="n">
        <v>15</v>
      </c>
      <c r="H14" s="4" t="n">
        <v>20</v>
      </c>
      <c r="I14" s="4" t="inlineStr">
        <is>
          <t>Online</t>
        </is>
      </c>
      <c r="J14" s="4" t="inlineStr">
        <is>
          <t>Delivered</t>
        </is>
      </c>
      <c r="K14" s="4" t="n">
        <v>8</v>
      </c>
      <c r="L14" s="4" t="inlineStr">
        <is>
          <t>On Time</t>
        </is>
      </c>
      <c r="M14" s="4">
        <f>F14*(H14-G14)-20</f>
        <v/>
      </c>
      <c r="O14" s="4" t="inlineStr">
        <is>
          <t>Average profit, delivered AND On Time</t>
        </is>
      </c>
      <c r="P14" s="8">
        <f>AVERAGEIFS(M2:M25,J2:J25,"Delivered",L2:L25,"On Time")</f>
        <v/>
      </c>
      <c r="Q14" s="4">
        <f>_xlfn.FORMULATEXT(P14)</f>
        <v/>
      </c>
    </row>
    <row r="15">
      <c r="A15" s="4" t="inlineStr">
        <is>
          <t>ORD1014</t>
        </is>
      </c>
      <c r="B15" s="5" t="n">
        <v>46270</v>
      </c>
      <c r="C15" s="4" t="inlineStr">
        <is>
          <t>Sambhaji Nagar</t>
        </is>
      </c>
      <c r="D15" s="4" t="inlineStr">
        <is>
          <t>Nirala Bazar</t>
        </is>
      </c>
      <c r="E15" s="4" t="inlineStr">
        <is>
          <t>Snacks</t>
        </is>
      </c>
      <c r="F15" s="4" t="n">
        <v>1</v>
      </c>
      <c r="G15" s="4" t="n">
        <v>15</v>
      </c>
      <c r="H15" s="4" t="n">
        <v>20</v>
      </c>
      <c r="I15" s="4" t="inlineStr">
        <is>
          <t>Online</t>
        </is>
      </c>
      <c r="J15" s="4" t="inlineStr">
        <is>
          <t>Delivered</t>
        </is>
      </c>
      <c r="K15" s="4" t="n">
        <v>17</v>
      </c>
      <c r="L15" s="4" t="inlineStr">
        <is>
          <t>Late</t>
        </is>
      </c>
      <c r="M15" s="4">
        <f>F15*(H15-G15)-20</f>
        <v/>
      </c>
      <c r="O15" s="4" t="inlineStr">
        <is>
          <t>Average profit, delivered AND Late</t>
        </is>
      </c>
      <c r="P15" s="8">
        <f>AVERAGEIFS(M2:M25,J2:J25,"Delivered",L2:L25,"Late")</f>
        <v/>
      </c>
      <c r="Q15" s="4">
        <f>_xlfn.FORMULATEXT(P15)</f>
        <v/>
      </c>
    </row>
    <row r="16">
      <c r="A16" s="4" t="inlineStr">
        <is>
          <t>ORD1015</t>
        </is>
      </c>
      <c r="B16" s="5" t="n">
        <v>46270</v>
      </c>
      <c r="C16" s="4" t="inlineStr">
        <is>
          <t>Nashik</t>
        </is>
      </c>
      <c r="D16" s="4" t="inlineStr">
        <is>
          <t>Gangapur Road</t>
        </is>
      </c>
      <c r="E16" s="4" t="inlineStr">
        <is>
          <t>Eggs</t>
        </is>
      </c>
      <c r="F16" s="4" t="n">
        <v>3</v>
      </c>
      <c r="G16" s="4" t="n">
        <v>42</v>
      </c>
      <c r="H16" s="4" t="n">
        <v>54</v>
      </c>
      <c r="I16" s="4" t="inlineStr">
        <is>
          <t>COD</t>
        </is>
      </c>
      <c r="J16" s="4" t="inlineStr">
        <is>
          <t>Returned</t>
        </is>
      </c>
      <c r="K16" s="4" t="n">
        <v>13</v>
      </c>
      <c r="L16" s="4" t="inlineStr">
        <is>
          <t>On Time</t>
        </is>
      </c>
      <c r="M16" s="4">
        <f>F16*(H16-G16)-20</f>
        <v/>
      </c>
      <c r="O16" s="4" t="inlineStr">
        <is>
          <t>Delivered orders</t>
        </is>
      </c>
      <c r="P16" s="7">
        <f>COUNTIF(J2:J25,"Delivered")</f>
        <v/>
      </c>
      <c r="Q16" s="4">
        <f>_xlfn.FORMULATEXT(P16)</f>
        <v/>
      </c>
    </row>
    <row r="17">
      <c r="A17" s="4" t="inlineStr">
        <is>
          <t>ORD1016</t>
        </is>
      </c>
      <c r="B17" s="5" t="n">
        <v>46271</v>
      </c>
      <c r="C17" s="4" t="inlineStr">
        <is>
          <t>Nagpur</t>
        </is>
      </c>
      <c r="D17" s="4" t="inlineStr">
        <is>
          <t>Dharampeth</t>
        </is>
      </c>
      <c r="E17" s="4" t="inlineStr">
        <is>
          <t>Paneer</t>
        </is>
      </c>
      <c r="F17" s="4" t="n">
        <v>2</v>
      </c>
      <c r="G17" s="4" t="n">
        <v>70</v>
      </c>
      <c r="H17" s="4" t="n">
        <v>90</v>
      </c>
      <c r="I17" s="4" t="inlineStr">
        <is>
          <t>Online</t>
        </is>
      </c>
      <c r="J17" s="4" t="inlineStr">
        <is>
          <t>Delivered</t>
        </is>
      </c>
      <c r="K17" s="4" t="n">
        <v>22</v>
      </c>
      <c r="L17" s="4" t="inlineStr">
        <is>
          <t>Late</t>
        </is>
      </c>
      <c r="M17" s="4">
        <f>F17*(H17-G17)-20</f>
        <v/>
      </c>
      <c r="O17" s="4" t="inlineStr">
        <is>
          <t>Delivered orders with a loss</t>
        </is>
      </c>
      <c r="P17" s="7">
        <f>COUNTIFS(J2:J25,"Delivered",M2:M25,"&lt;0")</f>
        <v/>
      </c>
      <c r="Q17" s="4">
        <f>_xlfn.FORMULATEXT(P17)</f>
        <v/>
      </c>
    </row>
    <row r="18">
      <c r="A18" s="4" t="inlineStr">
        <is>
          <t>ORD1017</t>
        </is>
      </c>
      <c r="B18" s="5" t="n">
        <v>46271</v>
      </c>
      <c r="C18" s="4" t="inlineStr">
        <is>
          <t>Kolhapur</t>
        </is>
      </c>
      <c r="D18" s="4" t="inlineStr">
        <is>
          <t>Rajarampuri</t>
        </is>
      </c>
      <c r="E18" s="4" t="inlineStr">
        <is>
          <t>Eggs</t>
        </is>
      </c>
      <c r="F18" s="4" t="n">
        <v>2</v>
      </c>
      <c r="G18" s="4" t="n">
        <v>42</v>
      </c>
      <c r="H18" s="4" t="n">
        <v>54</v>
      </c>
      <c r="I18" s="4" t="inlineStr">
        <is>
          <t>Online</t>
        </is>
      </c>
      <c r="J18" s="4" t="inlineStr">
        <is>
          <t>Delivered</t>
        </is>
      </c>
      <c r="K18" s="4" t="n">
        <v>11</v>
      </c>
      <c r="L18" s="4" t="inlineStr">
        <is>
          <t>On Time</t>
        </is>
      </c>
      <c r="M18" s="4">
        <f>F18*(H18-G18)-20</f>
        <v/>
      </c>
      <c r="O18" s="4" t="inlineStr">
        <is>
          <t>Delivered On Time orders</t>
        </is>
      </c>
      <c r="P18" s="7">
        <f>COUNTIFS(J2:J25,"Delivered",L2:L25,"On Time")</f>
        <v/>
      </c>
      <c r="Q18" s="4">
        <f>_xlfn.FORMULATEXT(P18)</f>
        <v/>
      </c>
    </row>
    <row r="19">
      <c r="A19" s="4" t="inlineStr">
        <is>
          <t>ORD1018</t>
        </is>
      </c>
      <c r="B19" s="5" t="n">
        <v>46271</v>
      </c>
      <c r="C19" s="4" t="inlineStr">
        <is>
          <t>Pune</t>
        </is>
      </c>
      <c r="D19" s="4" t="inlineStr">
        <is>
          <t>Baner</t>
        </is>
      </c>
      <c r="E19" s="4" t="inlineStr">
        <is>
          <t>Milk</t>
        </is>
      </c>
      <c r="F19" s="4" t="n">
        <v>2</v>
      </c>
      <c r="G19" s="4" t="n">
        <v>26</v>
      </c>
      <c r="H19" s="4" t="n">
        <v>30</v>
      </c>
      <c r="I19" s="4" t="inlineStr">
        <is>
          <t>COD</t>
        </is>
      </c>
      <c r="J19" s="4" t="inlineStr">
        <is>
          <t>Delivered</t>
        </is>
      </c>
      <c r="K19" s="4" t="n">
        <v>16</v>
      </c>
      <c r="L19" s="4" t="inlineStr">
        <is>
          <t>Late</t>
        </is>
      </c>
      <c r="M19" s="4">
        <f>F19*(H19-G19)-20</f>
        <v/>
      </c>
    </row>
    <row r="20">
      <c r="A20" s="4" t="inlineStr">
        <is>
          <t>ORD1019</t>
        </is>
      </c>
      <c r="B20" s="5" t="n">
        <v>46272</v>
      </c>
      <c r="C20" s="4" t="inlineStr">
        <is>
          <t>Solapur</t>
        </is>
      </c>
      <c r="D20" s="4" t="inlineStr">
        <is>
          <t>Hotgi Road</t>
        </is>
      </c>
      <c r="E20" s="4" t="inlineStr">
        <is>
          <t>Fruits</t>
        </is>
      </c>
      <c r="F20" s="4" t="n">
        <v>1</v>
      </c>
      <c r="G20" s="4" t="n">
        <v>48</v>
      </c>
      <c r="H20" s="4" t="n">
        <v>60</v>
      </c>
      <c r="I20" s="4" t="inlineStr">
        <is>
          <t>Online</t>
        </is>
      </c>
      <c r="J20" s="4" t="inlineStr">
        <is>
          <t>Cancelled</t>
        </is>
      </c>
      <c r="K20" s="4" t="n"/>
      <c r="L20" s="4" t="n"/>
      <c r="M20" s="4">
        <f>F20*(H20-G20)-20</f>
        <v/>
      </c>
    </row>
    <row r="21">
      <c r="A21" s="4" t="inlineStr">
        <is>
          <t>ORD1020</t>
        </is>
      </c>
      <c r="B21" s="5" t="n">
        <v>46272</v>
      </c>
      <c r="C21" s="4" t="inlineStr">
        <is>
          <t>Nashik</t>
        </is>
      </c>
      <c r="D21" s="4" t="inlineStr">
        <is>
          <t>Indira Nagar</t>
        </is>
      </c>
      <c r="E21" s="4" t="inlineStr">
        <is>
          <t>Snacks</t>
        </is>
      </c>
      <c r="F21" s="4" t="n">
        <v>4</v>
      </c>
      <c r="G21" s="4" t="n">
        <v>15</v>
      </c>
      <c r="H21" s="4" t="n">
        <v>20</v>
      </c>
      <c r="I21" s="4" t="inlineStr">
        <is>
          <t>COD</t>
        </is>
      </c>
      <c r="J21" s="4" t="inlineStr">
        <is>
          <t>Delivered</t>
        </is>
      </c>
      <c r="K21" s="4" t="n">
        <v>13</v>
      </c>
      <c r="L21" s="4" t="inlineStr">
        <is>
          <t>On Time</t>
        </is>
      </c>
      <c r="M21" s="4">
        <f>F21*(H21-G21)-20</f>
        <v/>
      </c>
      <c r="O21" s="3" t="inlineStr">
        <is>
          <t>City (UNIQUE)</t>
        </is>
      </c>
      <c r="P21" s="3" t="inlineStr">
        <is>
          <t>Delivered profit</t>
        </is>
      </c>
      <c r="Q21" s="3" t="inlineStr">
        <is>
          <t>Delivered orders</t>
        </is>
      </c>
    </row>
    <row r="22">
      <c r="A22" s="4" t="inlineStr">
        <is>
          <t>ORD1021</t>
        </is>
      </c>
      <c r="B22" s="5" t="n">
        <v>46272</v>
      </c>
      <c r="C22" s="4" t="inlineStr">
        <is>
          <t>Sambhaji Nagar</t>
        </is>
      </c>
      <c r="D22" s="4" t="inlineStr">
        <is>
          <t>CIDCO</t>
        </is>
      </c>
      <c r="E22" s="4" t="inlineStr">
        <is>
          <t>Milk</t>
        </is>
      </c>
      <c r="F22" s="4" t="n">
        <v>4</v>
      </c>
      <c r="G22" s="4" t="n">
        <v>26</v>
      </c>
      <c r="H22" s="4" t="n">
        <v>30</v>
      </c>
      <c r="I22" s="4" t="inlineStr">
        <is>
          <t>Online</t>
        </is>
      </c>
      <c r="J22" s="4" t="inlineStr">
        <is>
          <t>Cancelled</t>
        </is>
      </c>
      <c r="K22" s="4" t="n"/>
      <c r="L22" s="4" t="n"/>
      <c r="M22" s="4">
        <f>F22*(H22-G22)-20</f>
        <v/>
      </c>
      <c r="O22" s="7" cm="1">
        <f t="array" ref="O22:O27">_xlfn.UNIQUE(C2:C25)</f>
        <v/>
      </c>
      <c r="P22" s="7">
        <f>SUMIFS($M$2:$M$25,$C$2:$C$25,O22,$J$2:$J$25,"Delivered")</f>
        <v/>
      </c>
      <c r="Q22" s="7">
        <f>COUNTIFS($C$2:$C$25,O22,$J$2:$J$25,"Delivered")</f>
        <v/>
      </c>
    </row>
    <row r="23">
      <c r="A23" s="4" t="inlineStr">
        <is>
          <t>ORD1022</t>
        </is>
      </c>
      <c r="B23" s="5" t="n">
        <v>46273</v>
      </c>
      <c r="C23" s="4" t="inlineStr">
        <is>
          <t>Kolhapur</t>
        </is>
      </c>
      <c r="D23" s="4" t="inlineStr">
        <is>
          <t>Shahupuri</t>
        </is>
      </c>
      <c r="E23" s="4" t="inlineStr">
        <is>
          <t>Paneer</t>
        </is>
      </c>
      <c r="F23" s="4" t="n">
        <v>4</v>
      </c>
      <c r="G23" s="4" t="n">
        <v>70</v>
      </c>
      <c r="H23" s="4" t="n">
        <v>90</v>
      </c>
      <c r="I23" s="4" t="inlineStr">
        <is>
          <t>COD</t>
        </is>
      </c>
      <c r="J23" s="4" t="inlineStr">
        <is>
          <t>Delivered</t>
        </is>
      </c>
      <c r="K23" s="4" t="n">
        <v>10</v>
      </c>
      <c r="L23" s="4" t="inlineStr">
        <is>
          <t>On Time</t>
        </is>
      </c>
      <c r="M23" s="4">
        <f>F23*(H23-G23)-20</f>
        <v/>
      </c>
      <c r="O23" s="7" t="n"/>
      <c r="P23" s="7">
        <f>SUMIFS($M$2:$M$25,$C$2:$C$25,O23,$J$2:$J$25,"Delivered")</f>
        <v/>
      </c>
      <c r="Q23" s="7">
        <f>COUNTIFS($C$2:$C$25,O23,$J$2:$J$25,"Delivered")</f>
        <v/>
      </c>
    </row>
    <row r="24">
      <c r="A24" s="4" t="inlineStr">
        <is>
          <t>ORD1023</t>
        </is>
      </c>
      <c r="B24" s="5" t="n">
        <v>46273</v>
      </c>
      <c r="C24" s="4" t="inlineStr">
        <is>
          <t>Nagpur</t>
        </is>
      </c>
      <c r="D24" s="4" t="inlineStr">
        <is>
          <t>Sitabuldi</t>
        </is>
      </c>
      <c r="E24" s="4" t="inlineStr">
        <is>
          <t>Fruits</t>
        </is>
      </c>
      <c r="F24" s="4" t="n">
        <v>2</v>
      </c>
      <c r="G24" s="4" t="n">
        <v>48</v>
      </c>
      <c r="H24" s="4" t="n">
        <v>60</v>
      </c>
      <c r="I24" s="4" t="inlineStr">
        <is>
          <t>Online</t>
        </is>
      </c>
      <c r="J24" s="4" t="inlineStr">
        <is>
          <t>Delivered</t>
        </is>
      </c>
      <c r="K24" s="4" t="n">
        <v>9</v>
      </c>
      <c r="L24" s="4" t="inlineStr">
        <is>
          <t>On Time</t>
        </is>
      </c>
      <c r="M24" s="4">
        <f>F24*(H24-G24)-20</f>
        <v/>
      </c>
      <c r="O24" s="7" t="n"/>
      <c r="P24" s="7">
        <f>SUMIFS($M$2:$M$25,$C$2:$C$25,O24,$J$2:$J$25,"Delivered")</f>
        <v/>
      </c>
      <c r="Q24" s="7">
        <f>COUNTIFS($C$2:$C$25,O24,$J$2:$J$25,"Delivered")</f>
        <v/>
      </c>
    </row>
    <row r="25">
      <c r="A25" s="4" t="inlineStr">
        <is>
          <t>ORD1024</t>
        </is>
      </c>
      <c r="B25" s="5" t="n">
        <v>46273</v>
      </c>
      <c r="C25" s="4" t="inlineStr">
        <is>
          <t>Pune</t>
        </is>
      </c>
      <c r="D25" s="4" t="inlineStr">
        <is>
          <t>Hadapsar</t>
        </is>
      </c>
      <c r="E25" s="4" t="inlineStr">
        <is>
          <t>Eggs</t>
        </is>
      </c>
      <c r="F25" s="4" t="n">
        <v>1</v>
      </c>
      <c r="G25" s="4" t="n">
        <v>42</v>
      </c>
      <c r="H25" s="4" t="n">
        <v>54</v>
      </c>
      <c r="I25" s="4" t="inlineStr">
        <is>
          <t>Online</t>
        </is>
      </c>
      <c r="J25" s="4" t="inlineStr">
        <is>
          <t>Returned</t>
        </is>
      </c>
      <c r="K25" s="4" t="n">
        <v>12</v>
      </c>
      <c r="L25" s="4" t="inlineStr">
        <is>
          <t>On Time</t>
        </is>
      </c>
      <c r="M25" s="4">
        <f>F25*(H25-G25)-20</f>
        <v/>
      </c>
      <c r="O25" s="7" t="n"/>
      <c r="P25" s="7">
        <f>SUMIFS($M$2:$M$25,$C$2:$C$25,O25,$J$2:$J$25,"Delivered")</f>
        <v/>
      </c>
      <c r="Q25" s="7">
        <f>COUNTIFS($C$2:$C$25,O25,$J$2:$J$25,"Delivered")</f>
        <v/>
      </c>
    </row>
    <row r="26">
      <c r="O26" s="7" t="n"/>
      <c r="P26" s="7">
        <f>SUMIFS($M$2:$M$25,$C$2:$C$25,O26,$J$2:$J$25,"Delivered")</f>
        <v/>
      </c>
      <c r="Q26" s="7">
        <f>COUNTIFS($C$2:$C$25,O26,$J$2:$J$25,"Delivered")</f>
        <v/>
      </c>
    </row>
    <row r="27">
      <c r="O27" s="7" t="n"/>
      <c r="P27" s="7">
        <f>SUMIFS($M$2:$M$25,$C$2:$C$25,O27,$J$2:$J$25,"Delivered")</f>
        <v/>
      </c>
      <c r="Q27" s="7">
        <f>COUNTIFS($C$2:$C$25,O27,$J$2:$J$25,"Delivered")</f>
        <v/>
      </c>
    </row>
    <row r="28">
      <c r="O28" s="4" t="inlineStr">
        <is>
          <t>Total</t>
        </is>
      </c>
      <c r="P28" s="7">
        <f>SUM(P22:P27)</f>
        <v/>
      </c>
      <c r="Q28" s="7">
        <f>SUM(Q22:Q27)</f>
        <v/>
      </c>
    </row>
    <row r="30">
      <c r="O30" s="3" t="inlineStr">
        <is>
          <t>Status to analyse (change me):</t>
        </is>
      </c>
      <c r="P30" s="9" t="inlineStr">
        <is>
          <t>Delivered</t>
        </is>
      </c>
    </row>
    <row r="31">
      <c r="O31" s="4" t="inlineStr">
        <is>
          <t>Profit for that status</t>
        </is>
      </c>
      <c r="P31" s="7">
        <f>SUMIF(J2:J25,P30,M2:M25)</f>
        <v/>
      </c>
    </row>
    <row r="32">
      <c r="O32" s="4" t="inlineStr">
        <is>
          <t>Orders with that status</t>
        </is>
      </c>
      <c r="P32" s="7">
        <f>COUNTIF(J2:J25,P30)</f>
        <v/>
      </c>
    </row>
    <row r="34">
      <c r="O34" s="3" t="inlineStr">
        <is>
          <t>Trailing space demo: "Delivered " (with a space) typed as criteria</t>
        </is>
      </c>
    </row>
    <row r="35">
      <c r="O35" s="9" t="inlineStr">
        <is>
          <t xml:space="preserve">Delivered </t>
        </is>
      </c>
      <c r="P35" s="6">
        <f>SUMIF(J2:J25,O35,M2:M25)</f>
        <v/>
      </c>
    </row>
    <row r="36">
      <c r="O36" s="4" t="inlineStr">
        <is>
          <t>with TRIM</t>
        </is>
      </c>
      <c r="P36" s="7">
        <f>SUMIF(J2:J25,TRIM(O35),M2:M25)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5" customWidth="1" min="3" max="3"/>
    <col width="14" customWidth="1" min="4" max="4"/>
    <col width="13" customWidth="1" min="5" max="5"/>
    <col width="9" customWidth="1" min="6" max="6"/>
    <col width="11" customWidth="1" min="7" max="7"/>
    <col width="13" customWidth="1" min="8" max="8"/>
    <col width="13" customWidth="1" min="9" max="9"/>
    <col width="11" customWidth="1" min="10" max="10"/>
    <col width="18" customWidth="1" min="11" max="11"/>
    <col width="15" customWidth="1" min="12" max="12"/>
    <col width="8" customWidth="1" min="13" max="13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Area</t>
        </is>
      </c>
      <c r="E1" s="2" t="inlineStr">
        <is>
          <t>Product_Name</t>
        </is>
      </c>
      <c r="F1" s="2" t="inlineStr">
        <is>
          <t>Quantity</t>
        </is>
      </c>
      <c r="G1" s="2" t="inlineStr">
        <is>
          <t>Cost_Price</t>
        </is>
      </c>
      <c r="H1" s="2" t="inlineStr">
        <is>
          <t>Selling_Price</t>
        </is>
      </c>
      <c r="I1" s="2" t="inlineStr">
        <is>
          <t>Payment_Mode</t>
        </is>
      </c>
      <c r="J1" s="2" t="inlineStr">
        <is>
          <t>Status</t>
        </is>
      </c>
      <c r="K1" s="2" t="inlineStr">
        <is>
          <t>Delivery_Time_mins</t>
        </is>
      </c>
      <c r="L1" s="2" t="inlineStr">
        <is>
          <t>Delivery_Status</t>
        </is>
      </c>
      <c r="M1" s="2" t="inlineStr">
        <is>
          <t>Profit</t>
        </is>
      </c>
      <c r="O1" s="1" t="inlineStr">
        <is>
          <t>Your turn</t>
        </is>
      </c>
    </row>
    <row r="2">
      <c r="A2" s="4" t="inlineStr">
        <is>
          <t>ORD1001</t>
        </is>
      </c>
      <c r="B2" s="5" t="n">
        <v>46266</v>
      </c>
      <c r="C2" s="4" t="inlineStr">
        <is>
          <t>Pune</t>
        </is>
      </c>
      <c r="D2" s="4" t="inlineStr">
        <is>
          <t>Kothrud</t>
        </is>
      </c>
      <c r="E2" s="4" t="inlineStr">
        <is>
          <t>Milk</t>
        </is>
      </c>
      <c r="F2" s="4" t="n">
        <v>6</v>
      </c>
      <c r="G2" s="4" t="n">
        <v>26</v>
      </c>
      <c r="H2" s="4" t="n">
        <v>30</v>
      </c>
      <c r="I2" s="4" t="inlineStr">
        <is>
          <t>Online</t>
        </is>
      </c>
      <c r="J2" s="4" t="inlineStr">
        <is>
          <t>Delivered</t>
        </is>
      </c>
      <c r="K2" s="4" t="n">
        <v>11</v>
      </c>
      <c r="L2" s="4" t="inlineStr">
        <is>
          <t>On Time</t>
        </is>
      </c>
      <c r="M2" s="4" t="n">
        <v>4</v>
      </c>
      <c r="O2" s="10" t="inlineStr">
        <is>
          <t>Homework: average profit of orders that are Delivered AND On Time (AVERAGEIFS). Then total delivered profit per product and the biggest delivered loss per city.</t>
        </is>
      </c>
    </row>
    <row r="3">
      <c r="A3" s="4" t="inlineStr">
        <is>
          <t>ORD1002</t>
        </is>
      </c>
      <c r="B3" s="5" t="n">
        <v>46266</v>
      </c>
      <c r="C3" s="4" t="inlineStr">
        <is>
          <t>Pune</t>
        </is>
      </c>
      <c r="D3" s="4" t="inlineStr">
        <is>
          <t>Baner</t>
        </is>
      </c>
      <c r="E3" s="4" t="inlineStr">
        <is>
          <t>Paneer</t>
        </is>
      </c>
      <c r="F3" s="4" t="n">
        <v>3</v>
      </c>
      <c r="G3" s="4" t="n">
        <v>70</v>
      </c>
      <c r="H3" s="4" t="n">
        <v>90</v>
      </c>
      <c r="I3" s="4" t="inlineStr">
        <is>
          <t>Online</t>
        </is>
      </c>
      <c r="J3" s="4" t="inlineStr">
        <is>
          <t>Delivered</t>
        </is>
      </c>
      <c r="K3" s="4" t="n">
        <v>13</v>
      </c>
      <c r="L3" s="4" t="inlineStr">
        <is>
          <t>On Time</t>
        </is>
      </c>
      <c r="M3" s="4" t="n">
        <v>40</v>
      </c>
    </row>
    <row r="4">
      <c r="A4" s="4" t="inlineStr">
        <is>
          <t>ORD1003</t>
        </is>
      </c>
      <c r="B4" s="5" t="n">
        <v>46266</v>
      </c>
      <c r="C4" s="4" t="inlineStr">
        <is>
          <t>Nashik</t>
        </is>
      </c>
      <c r="D4" s="4" t="inlineStr">
        <is>
          <t>Gangapur Road</t>
        </is>
      </c>
      <c r="E4" s="4" t="inlineStr">
        <is>
          <t>Fruits</t>
        </is>
      </c>
      <c r="F4" s="4" t="n">
        <v>4</v>
      </c>
      <c r="G4" s="4" t="n">
        <v>48</v>
      </c>
      <c r="H4" s="4" t="n">
        <v>60</v>
      </c>
      <c r="I4" s="4" t="inlineStr">
        <is>
          <t>COD</t>
        </is>
      </c>
      <c r="J4" s="4" t="inlineStr">
        <is>
          <t>Delivered</t>
        </is>
      </c>
      <c r="K4" s="4" t="n">
        <v>19</v>
      </c>
      <c r="L4" s="4" t="inlineStr">
        <is>
          <t>Late</t>
        </is>
      </c>
      <c r="M4" s="4" t="n">
        <v>28</v>
      </c>
    </row>
    <row r="5">
      <c r="A5" s="4" t="inlineStr">
        <is>
          <t>ORD1004</t>
        </is>
      </c>
      <c r="B5" s="5" t="n">
        <v>46267</v>
      </c>
      <c r="C5" s="4" t="inlineStr">
        <is>
          <t>Solapur</t>
        </is>
      </c>
      <c r="D5" s="4" t="inlineStr">
        <is>
          <t>Hotgi Road</t>
        </is>
      </c>
      <c r="E5" s="4" t="inlineStr">
        <is>
          <t>Bread</t>
        </is>
      </c>
      <c r="F5" s="4" t="n">
        <v>3</v>
      </c>
      <c r="G5" s="4" t="n">
        <v>35</v>
      </c>
      <c r="H5" s="4" t="n">
        <v>45</v>
      </c>
      <c r="I5" s="4" t="inlineStr">
        <is>
          <t>COD</t>
        </is>
      </c>
      <c r="J5" s="4" t="inlineStr">
        <is>
          <t>Delivered</t>
        </is>
      </c>
      <c r="K5" s="4" t="n">
        <v>9</v>
      </c>
      <c r="L5" s="4" t="inlineStr">
        <is>
          <t>On Time</t>
        </is>
      </c>
      <c r="M5" s="4" t="n">
        <v>10</v>
      </c>
    </row>
    <row r="6">
      <c r="A6" s="4" t="inlineStr">
        <is>
          <t>ORD1005</t>
        </is>
      </c>
      <c r="B6" s="5" t="n">
        <v>46267</v>
      </c>
      <c r="C6" s="4" t="inlineStr">
        <is>
          <t>Kolhapur</t>
        </is>
      </c>
      <c r="D6" s="4" t="inlineStr">
        <is>
          <t>Rajarampuri</t>
        </is>
      </c>
      <c r="E6" s="4" t="inlineStr">
        <is>
          <t>Milk</t>
        </is>
      </c>
      <c r="F6" s="4" t="n">
        <v>4</v>
      </c>
      <c r="G6" s="4" t="n">
        <v>26</v>
      </c>
      <c r="H6" s="4" t="n">
        <v>30</v>
      </c>
      <c r="I6" s="4" t="inlineStr">
        <is>
          <t>Online</t>
        </is>
      </c>
      <c r="J6" s="4" t="inlineStr">
        <is>
          <t>Delivered</t>
        </is>
      </c>
      <c r="K6" s="4" t="n">
        <v>12</v>
      </c>
      <c r="L6" s="4" t="inlineStr">
        <is>
          <t>On Time</t>
        </is>
      </c>
      <c r="M6" s="4" t="n">
        <v>-4</v>
      </c>
    </row>
    <row r="7">
      <c r="A7" s="4" t="inlineStr">
        <is>
          <t>ORD1006</t>
        </is>
      </c>
      <c r="B7" s="5" t="n">
        <v>46267</v>
      </c>
      <c r="C7" s="4" t="inlineStr">
        <is>
          <t>Nagpur</t>
        </is>
      </c>
      <c r="D7" s="4" t="inlineStr">
        <is>
          <t>Dharampeth</t>
        </is>
      </c>
      <c r="E7" s="4" t="inlineStr">
        <is>
          <t>Paneer</t>
        </is>
      </c>
      <c r="F7" s="4" t="n">
        <v>6</v>
      </c>
      <c r="G7" s="4" t="n">
        <v>70</v>
      </c>
      <c r="H7" s="4" t="n">
        <v>90</v>
      </c>
      <c r="I7" s="4" t="inlineStr">
        <is>
          <t>Online</t>
        </is>
      </c>
      <c r="J7" s="4" t="inlineStr">
        <is>
          <t>Cancelled</t>
        </is>
      </c>
      <c r="K7" s="4" t="n"/>
      <c r="L7" s="4" t="n"/>
      <c r="M7" s="4" t="n">
        <v>100</v>
      </c>
    </row>
    <row r="8">
      <c r="A8" s="4" t="inlineStr">
        <is>
          <t>ORD1007</t>
        </is>
      </c>
      <c r="B8" s="5" t="n">
        <v>46268</v>
      </c>
      <c r="C8" s="4" t="inlineStr">
        <is>
          <t>Sambhaji Nagar</t>
        </is>
      </c>
      <c r="D8" s="4" t="inlineStr">
        <is>
          <t>CIDCO</t>
        </is>
      </c>
      <c r="E8" s="4" t="inlineStr">
        <is>
          <t>Paneer</t>
        </is>
      </c>
      <c r="F8" s="4" t="n">
        <v>5</v>
      </c>
      <c r="G8" s="4" t="n">
        <v>70</v>
      </c>
      <c r="H8" s="4" t="n">
        <v>90</v>
      </c>
      <c r="I8" s="4" t="inlineStr">
        <is>
          <t>COD</t>
        </is>
      </c>
      <c r="J8" s="4" t="inlineStr">
        <is>
          <t>Delivered</t>
        </is>
      </c>
      <c r="K8" s="4" t="n">
        <v>21</v>
      </c>
      <c r="L8" s="4" t="inlineStr">
        <is>
          <t>Late</t>
        </is>
      </c>
      <c r="M8" s="4" t="n">
        <v>80</v>
      </c>
    </row>
    <row r="9">
      <c r="A9" s="4" t="inlineStr">
        <is>
          <t>ORD1008</t>
        </is>
      </c>
      <c r="B9" s="5" t="n">
        <v>46268</v>
      </c>
      <c r="C9" s="4" t="inlineStr">
        <is>
          <t>Pune</t>
        </is>
      </c>
      <c r="D9" s="4" t="inlineStr">
        <is>
          <t>Hadapsar</t>
        </is>
      </c>
      <c r="E9" s="4" t="inlineStr">
        <is>
          <t>Eggs</t>
        </is>
      </c>
      <c r="F9" s="4" t="n">
        <v>1</v>
      </c>
      <c r="G9" s="4" t="n">
        <v>42</v>
      </c>
      <c r="H9" s="4" t="n">
        <v>54</v>
      </c>
      <c r="I9" s="4" t="inlineStr">
        <is>
          <t>Online</t>
        </is>
      </c>
      <c r="J9" s="4" t="inlineStr">
        <is>
          <t>Delivered</t>
        </is>
      </c>
      <c r="K9" s="4" t="n">
        <v>10</v>
      </c>
      <c r="L9" s="4" t="inlineStr">
        <is>
          <t>On Time</t>
        </is>
      </c>
      <c r="M9" s="4" t="n">
        <v>-8</v>
      </c>
    </row>
    <row r="10">
      <c r="A10" s="4" t="inlineStr">
        <is>
          <t>ORD1009</t>
        </is>
      </c>
      <c r="B10" s="5" t="n">
        <v>46268</v>
      </c>
      <c r="C10" s="4" t="inlineStr">
        <is>
          <t>Nashik</t>
        </is>
      </c>
      <c r="D10" s="4" t="inlineStr">
        <is>
          <t>Indira Nagar</t>
        </is>
      </c>
      <c r="E10" s="4" t="inlineStr">
        <is>
          <t>Milk</t>
        </is>
      </c>
      <c r="F10" s="4" t="n">
        <v>3</v>
      </c>
      <c r="G10" s="4" t="n">
        <v>26</v>
      </c>
      <c r="H10" s="4" t="n">
        <v>30</v>
      </c>
      <c r="I10" s="4" t="inlineStr">
        <is>
          <t>Online</t>
        </is>
      </c>
      <c r="J10" s="4" t="inlineStr">
        <is>
          <t>Delivered</t>
        </is>
      </c>
      <c r="K10" s="4" t="n">
        <v>14</v>
      </c>
      <c r="L10" s="4" t="inlineStr">
        <is>
          <t>On Time</t>
        </is>
      </c>
      <c r="M10" s="4" t="n">
        <v>-8</v>
      </c>
    </row>
    <row r="11">
      <c r="A11" s="4" t="inlineStr">
        <is>
          <t>ORD1010</t>
        </is>
      </c>
      <c r="B11" s="5" t="n">
        <v>46269</v>
      </c>
      <c r="C11" s="4" t="inlineStr">
        <is>
          <t>Kolhapur</t>
        </is>
      </c>
      <c r="D11" s="4" t="inlineStr">
        <is>
          <t>Shahupuri</t>
        </is>
      </c>
      <c r="E11" s="4" t="inlineStr">
        <is>
          <t>Fruits</t>
        </is>
      </c>
      <c r="F11" s="4" t="n">
        <v>2</v>
      </c>
      <c r="G11" s="4" t="n">
        <v>48</v>
      </c>
      <c r="H11" s="4" t="n">
        <v>60</v>
      </c>
      <c r="I11" s="4" t="inlineStr">
        <is>
          <t>COD</t>
        </is>
      </c>
      <c r="J11" s="4" t="inlineStr">
        <is>
          <t>Returned</t>
        </is>
      </c>
      <c r="K11" s="4" t="n">
        <v>12</v>
      </c>
      <c r="L11" s="4" t="inlineStr">
        <is>
          <t>On Time</t>
        </is>
      </c>
      <c r="M11" s="4" t="n">
        <v>4</v>
      </c>
    </row>
    <row r="12">
      <c r="A12" s="4" t="inlineStr">
        <is>
          <t>ORD1011</t>
        </is>
      </c>
      <c r="B12" s="5" t="n">
        <v>46269</v>
      </c>
      <c r="C12" s="4" t="inlineStr">
        <is>
          <t>Nagpur</t>
        </is>
      </c>
      <c r="D12" s="4" t="inlineStr">
        <is>
          <t>Sitabuldi</t>
        </is>
      </c>
      <c r="E12" s="4" t="inlineStr">
        <is>
          <t>Snacks</t>
        </is>
      </c>
      <c r="F12" s="4" t="n">
        <v>10</v>
      </c>
      <c r="G12" s="4" t="n">
        <v>15</v>
      </c>
      <c r="H12" s="4" t="n">
        <v>20</v>
      </c>
      <c r="I12" s="4" t="inlineStr">
        <is>
          <t>Online</t>
        </is>
      </c>
      <c r="J12" s="4" t="inlineStr">
        <is>
          <t>Delivered</t>
        </is>
      </c>
      <c r="K12" s="4" t="n">
        <v>24</v>
      </c>
      <c r="L12" s="4" t="inlineStr">
        <is>
          <t>Late</t>
        </is>
      </c>
      <c r="M12" s="4" t="n">
        <v>30</v>
      </c>
    </row>
    <row r="13">
      <c r="A13" s="4" t="inlineStr">
        <is>
          <t>ORD1012</t>
        </is>
      </c>
      <c r="B13" s="5" t="n">
        <v>46269</v>
      </c>
      <c r="C13" s="4" t="inlineStr">
        <is>
          <t>Solapur</t>
        </is>
      </c>
      <c r="D13" s="4" t="inlineStr">
        <is>
          <t>Akkalkot Road</t>
        </is>
      </c>
      <c r="E13" s="4" t="inlineStr">
        <is>
          <t>Milk</t>
        </is>
      </c>
      <c r="F13" s="4" t="n">
        <v>6</v>
      </c>
      <c r="G13" s="4" t="n">
        <v>26</v>
      </c>
      <c r="H13" s="4" t="n">
        <v>30</v>
      </c>
      <c r="I13" s="4" t="inlineStr">
        <is>
          <t>COD</t>
        </is>
      </c>
      <c r="J13" s="4" t="inlineStr">
        <is>
          <t>Delivered</t>
        </is>
      </c>
      <c r="K13" s="4" t="n">
        <v>10</v>
      </c>
      <c r="L13" s="4" t="inlineStr">
        <is>
          <t>On Time</t>
        </is>
      </c>
      <c r="M13" s="4" t="n">
        <v>4</v>
      </c>
    </row>
    <row r="14">
      <c r="A14" s="4" t="inlineStr">
        <is>
          <t>ORD1013</t>
        </is>
      </c>
      <c r="B14" s="5" t="n">
        <v>46270</v>
      </c>
      <c r="C14" s="4" t="inlineStr">
        <is>
          <t>Pune</t>
        </is>
      </c>
      <c r="D14" s="4" t="inlineStr">
        <is>
          <t>Kothrud</t>
        </is>
      </c>
      <c r="E14" s="4" t="inlineStr">
        <is>
          <t>Snacks</t>
        </is>
      </c>
      <c r="F14" s="4" t="n">
        <v>2</v>
      </c>
      <c r="G14" s="4" t="n">
        <v>15</v>
      </c>
      <c r="H14" s="4" t="n">
        <v>20</v>
      </c>
      <c r="I14" s="4" t="inlineStr">
        <is>
          <t>Online</t>
        </is>
      </c>
      <c r="J14" s="4" t="inlineStr">
        <is>
          <t>Delivered</t>
        </is>
      </c>
      <c r="K14" s="4" t="n">
        <v>8</v>
      </c>
      <c r="L14" s="4" t="inlineStr">
        <is>
          <t>On Time</t>
        </is>
      </c>
      <c r="M14" s="4" t="n">
        <v>-10</v>
      </c>
    </row>
    <row r="15">
      <c r="A15" s="4" t="inlineStr">
        <is>
          <t>ORD1014</t>
        </is>
      </c>
      <c r="B15" s="5" t="n">
        <v>46270</v>
      </c>
      <c r="C15" s="4" t="inlineStr">
        <is>
          <t>Sambhaji Nagar</t>
        </is>
      </c>
      <c r="D15" s="4" t="inlineStr">
        <is>
          <t>Nirala Bazar</t>
        </is>
      </c>
      <c r="E15" s="4" t="inlineStr">
        <is>
          <t>Snacks</t>
        </is>
      </c>
      <c r="F15" s="4" t="n">
        <v>1</v>
      </c>
      <c r="G15" s="4" t="n">
        <v>15</v>
      </c>
      <c r="H15" s="4" t="n">
        <v>20</v>
      </c>
      <c r="I15" s="4" t="inlineStr">
        <is>
          <t>Online</t>
        </is>
      </c>
      <c r="J15" s="4" t="inlineStr">
        <is>
          <t>Delivered</t>
        </is>
      </c>
      <c r="K15" s="4" t="n">
        <v>17</v>
      </c>
      <c r="L15" s="4" t="inlineStr">
        <is>
          <t>Late</t>
        </is>
      </c>
      <c r="M15" s="4" t="n">
        <v>-15</v>
      </c>
    </row>
    <row r="16">
      <c r="A16" s="4" t="inlineStr">
        <is>
          <t>ORD1015</t>
        </is>
      </c>
      <c r="B16" s="5" t="n">
        <v>46270</v>
      </c>
      <c r="C16" s="4" t="inlineStr">
        <is>
          <t>Nashik</t>
        </is>
      </c>
      <c r="D16" s="4" t="inlineStr">
        <is>
          <t>Gangapur Road</t>
        </is>
      </c>
      <c r="E16" s="4" t="inlineStr">
        <is>
          <t>Eggs</t>
        </is>
      </c>
      <c r="F16" s="4" t="n">
        <v>3</v>
      </c>
      <c r="G16" s="4" t="n">
        <v>42</v>
      </c>
      <c r="H16" s="4" t="n">
        <v>54</v>
      </c>
      <c r="I16" s="4" t="inlineStr">
        <is>
          <t>COD</t>
        </is>
      </c>
      <c r="J16" s="4" t="inlineStr">
        <is>
          <t>Returned</t>
        </is>
      </c>
      <c r="K16" s="4" t="n">
        <v>13</v>
      </c>
      <c r="L16" s="4" t="inlineStr">
        <is>
          <t>On Time</t>
        </is>
      </c>
      <c r="M16" s="4" t="n">
        <v>16</v>
      </c>
    </row>
    <row r="17">
      <c r="A17" s="4" t="inlineStr">
        <is>
          <t>ORD1016</t>
        </is>
      </c>
      <c r="B17" s="5" t="n">
        <v>46271</v>
      </c>
      <c r="C17" s="4" t="inlineStr">
        <is>
          <t>Nagpur</t>
        </is>
      </c>
      <c r="D17" s="4" t="inlineStr">
        <is>
          <t>Dharampeth</t>
        </is>
      </c>
      <c r="E17" s="4" t="inlineStr">
        <is>
          <t>Paneer</t>
        </is>
      </c>
      <c r="F17" s="4" t="n">
        <v>2</v>
      </c>
      <c r="G17" s="4" t="n">
        <v>70</v>
      </c>
      <c r="H17" s="4" t="n">
        <v>90</v>
      </c>
      <c r="I17" s="4" t="inlineStr">
        <is>
          <t>Online</t>
        </is>
      </c>
      <c r="J17" s="4" t="inlineStr">
        <is>
          <t>Delivered</t>
        </is>
      </c>
      <c r="K17" s="4" t="n">
        <v>22</v>
      </c>
      <c r="L17" s="4" t="inlineStr">
        <is>
          <t>Late</t>
        </is>
      </c>
      <c r="M17" s="4" t="n">
        <v>20</v>
      </c>
    </row>
    <row r="18">
      <c r="A18" s="4" t="inlineStr">
        <is>
          <t>ORD1017</t>
        </is>
      </c>
      <c r="B18" s="5" t="n">
        <v>46271</v>
      </c>
      <c r="C18" s="4" t="inlineStr">
        <is>
          <t>Kolhapur</t>
        </is>
      </c>
      <c r="D18" s="4" t="inlineStr">
        <is>
          <t>Rajarampuri</t>
        </is>
      </c>
      <c r="E18" s="4" t="inlineStr">
        <is>
          <t>Eggs</t>
        </is>
      </c>
      <c r="F18" s="4" t="n">
        <v>2</v>
      </c>
      <c r="G18" s="4" t="n">
        <v>42</v>
      </c>
      <c r="H18" s="4" t="n">
        <v>54</v>
      </c>
      <c r="I18" s="4" t="inlineStr">
        <is>
          <t>Online</t>
        </is>
      </c>
      <c r="J18" s="4" t="inlineStr">
        <is>
          <t>Delivered</t>
        </is>
      </c>
      <c r="K18" s="4" t="n">
        <v>11</v>
      </c>
      <c r="L18" s="4" t="inlineStr">
        <is>
          <t>On Time</t>
        </is>
      </c>
      <c r="M18" s="4" t="n">
        <v>4</v>
      </c>
    </row>
    <row r="19">
      <c r="A19" s="4" t="inlineStr">
        <is>
          <t>ORD1018</t>
        </is>
      </c>
      <c r="B19" s="5" t="n">
        <v>46271</v>
      </c>
      <c r="C19" s="4" t="inlineStr">
        <is>
          <t>Pune</t>
        </is>
      </c>
      <c r="D19" s="4" t="inlineStr">
        <is>
          <t>Baner</t>
        </is>
      </c>
      <c r="E19" s="4" t="inlineStr">
        <is>
          <t>Milk</t>
        </is>
      </c>
      <c r="F19" s="4" t="n">
        <v>2</v>
      </c>
      <c r="G19" s="4" t="n">
        <v>26</v>
      </c>
      <c r="H19" s="4" t="n">
        <v>30</v>
      </c>
      <c r="I19" s="4" t="inlineStr">
        <is>
          <t>COD</t>
        </is>
      </c>
      <c r="J19" s="4" t="inlineStr">
        <is>
          <t>Delivered</t>
        </is>
      </c>
      <c r="K19" s="4" t="n">
        <v>16</v>
      </c>
      <c r="L19" s="4" t="inlineStr">
        <is>
          <t>Late</t>
        </is>
      </c>
      <c r="M19" s="4" t="n">
        <v>-12</v>
      </c>
    </row>
    <row r="20">
      <c r="A20" s="4" t="inlineStr">
        <is>
          <t>ORD1019</t>
        </is>
      </c>
      <c r="B20" s="5" t="n">
        <v>46272</v>
      </c>
      <c r="C20" s="4" t="inlineStr">
        <is>
          <t>Solapur</t>
        </is>
      </c>
      <c r="D20" s="4" t="inlineStr">
        <is>
          <t>Hotgi Road</t>
        </is>
      </c>
      <c r="E20" s="4" t="inlineStr">
        <is>
          <t>Fruits</t>
        </is>
      </c>
      <c r="F20" s="4" t="n">
        <v>1</v>
      </c>
      <c r="G20" s="4" t="n">
        <v>48</v>
      </c>
      <c r="H20" s="4" t="n">
        <v>60</v>
      </c>
      <c r="I20" s="4" t="inlineStr">
        <is>
          <t>Online</t>
        </is>
      </c>
      <c r="J20" s="4" t="inlineStr">
        <is>
          <t>Cancelled</t>
        </is>
      </c>
      <c r="K20" s="4" t="n"/>
      <c r="L20" s="4" t="n"/>
      <c r="M20" s="4" t="n">
        <v>-8</v>
      </c>
    </row>
    <row r="21">
      <c r="A21" s="4" t="inlineStr">
        <is>
          <t>ORD1020</t>
        </is>
      </c>
      <c r="B21" s="5" t="n">
        <v>46272</v>
      </c>
      <c r="C21" s="4" t="inlineStr">
        <is>
          <t>Nashik</t>
        </is>
      </c>
      <c r="D21" s="4" t="inlineStr">
        <is>
          <t>Indira Nagar</t>
        </is>
      </c>
      <c r="E21" s="4" t="inlineStr">
        <is>
          <t>Snacks</t>
        </is>
      </c>
      <c r="F21" s="4" t="n">
        <v>4</v>
      </c>
      <c r="G21" s="4" t="n">
        <v>15</v>
      </c>
      <c r="H21" s="4" t="n">
        <v>20</v>
      </c>
      <c r="I21" s="4" t="inlineStr">
        <is>
          <t>COD</t>
        </is>
      </c>
      <c r="J21" s="4" t="inlineStr">
        <is>
          <t>Delivered</t>
        </is>
      </c>
      <c r="K21" s="4" t="n">
        <v>13</v>
      </c>
      <c r="L21" s="4" t="inlineStr">
        <is>
          <t>On Time</t>
        </is>
      </c>
      <c r="M21" s="4" t="n">
        <v>0</v>
      </c>
    </row>
    <row r="22">
      <c r="A22" s="4" t="inlineStr">
        <is>
          <t>ORD1021</t>
        </is>
      </c>
      <c r="B22" s="5" t="n">
        <v>46272</v>
      </c>
      <c r="C22" s="4" t="inlineStr">
        <is>
          <t>Sambhaji Nagar</t>
        </is>
      </c>
      <c r="D22" s="4" t="inlineStr">
        <is>
          <t>CIDCO</t>
        </is>
      </c>
      <c r="E22" s="4" t="inlineStr">
        <is>
          <t>Milk</t>
        </is>
      </c>
      <c r="F22" s="4" t="n">
        <v>4</v>
      </c>
      <c r="G22" s="4" t="n">
        <v>26</v>
      </c>
      <c r="H22" s="4" t="n">
        <v>30</v>
      </c>
      <c r="I22" s="4" t="inlineStr">
        <is>
          <t>Online</t>
        </is>
      </c>
      <c r="J22" s="4" t="inlineStr">
        <is>
          <t>Cancelled</t>
        </is>
      </c>
      <c r="K22" s="4" t="n"/>
      <c r="L22" s="4" t="n"/>
      <c r="M22" s="4" t="n">
        <v>-4</v>
      </c>
    </row>
    <row r="23">
      <c r="A23" s="4" t="inlineStr">
        <is>
          <t>ORD1022</t>
        </is>
      </c>
      <c r="B23" s="5" t="n">
        <v>46273</v>
      </c>
      <c r="C23" s="4" t="inlineStr">
        <is>
          <t>Kolhapur</t>
        </is>
      </c>
      <c r="D23" s="4" t="inlineStr">
        <is>
          <t>Shahupuri</t>
        </is>
      </c>
      <c r="E23" s="4" t="inlineStr">
        <is>
          <t>Paneer</t>
        </is>
      </c>
      <c r="F23" s="4" t="n">
        <v>4</v>
      </c>
      <c r="G23" s="4" t="n">
        <v>70</v>
      </c>
      <c r="H23" s="4" t="n">
        <v>90</v>
      </c>
      <c r="I23" s="4" t="inlineStr">
        <is>
          <t>COD</t>
        </is>
      </c>
      <c r="J23" s="4" t="inlineStr">
        <is>
          <t>Delivered</t>
        </is>
      </c>
      <c r="K23" s="4" t="n">
        <v>10</v>
      </c>
      <c r="L23" s="4" t="inlineStr">
        <is>
          <t>On Time</t>
        </is>
      </c>
      <c r="M23" s="4" t="n">
        <v>60</v>
      </c>
    </row>
    <row r="24">
      <c r="A24" s="4" t="inlineStr">
        <is>
          <t>ORD1023</t>
        </is>
      </c>
      <c r="B24" s="5" t="n">
        <v>46273</v>
      </c>
      <c r="C24" s="4" t="inlineStr">
        <is>
          <t>Nagpur</t>
        </is>
      </c>
      <c r="D24" s="4" t="inlineStr">
        <is>
          <t>Sitabuldi</t>
        </is>
      </c>
      <c r="E24" s="4" t="inlineStr">
        <is>
          <t>Fruits</t>
        </is>
      </c>
      <c r="F24" s="4" t="n">
        <v>2</v>
      </c>
      <c r="G24" s="4" t="n">
        <v>48</v>
      </c>
      <c r="H24" s="4" t="n">
        <v>60</v>
      </c>
      <c r="I24" s="4" t="inlineStr">
        <is>
          <t>Online</t>
        </is>
      </c>
      <c r="J24" s="4" t="inlineStr">
        <is>
          <t>Delivered</t>
        </is>
      </c>
      <c r="K24" s="4" t="n">
        <v>9</v>
      </c>
      <c r="L24" s="4" t="inlineStr">
        <is>
          <t>On Time</t>
        </is>
      </c>
      <c r="M24" s="4" t="n">
        <v>4</v>
      </c>
    </row>
    <row r="25">
      <c r="A25" s="4" t="inlineStr">
        <is>
          <t>ORD1024</t>
        </is>
      </c>
      <c r="B25" s="5" t="n">
        <v>46273</v>
      </c>
      <c r="C25" s="4" t="inlineStr">
        <is>
          <t>Pune</t>
        </is>
      </c>
      <c r="D25" s="4" t="inlineStr">
        <is>
          <t>Hadapsar</t>
        </is>
      </c>
      <c r="E25" s="4" t="inlineStr">
        <is>
          <t>Eggs</t>
        </is>
      </c>
      <c r="F25" s="4" t="n">
        <v>1</v>
      </c>
      <c r="G25" s="4" t="n">
        <v>42</v>
      </c>
      <c r="H25" s="4" t="n">
        <v>54</v>
      </c>
      <c r="I25" s="4" t="inlineStr">
        <is>
          <t>Online</t>
        </is>
      </c>
      <c r="J25" s="4" t="inlineStr">
        <is>
          <t>Returned</t>
        </is>
      </c>
      <c r="K25" s="4" t="n">
        <v>12</v>
      </c>
      <c r="L25" s="4" t="inlineStr">
        <is>
          <t>On Time</t>
        </is>
      </c>
      <c r="M25" s="4" t="n">
        <v>-8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2026-10-10T14:49:57Z</dcterms:created>
  <dcterms:modified xmlns:dcterms="http://purl.org/dc/terms/" xmlns:xsi="http://www.w3.org/2001/XMLSchema-instance" xsi:type="dcterms:W3CDTF">2026-10-10T14:49:57Z</dcterms:modified>
</cp:coreProperties>
</file>