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eep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 h:mm:ss"/>
    <numFmt numFmtId="166" formatCode="DD-MM-YYYY"/>
    <numFmt numFmtId="167" formatCode="hh:mm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6" fontId="0" fillId="2" borderId="1" pivotButton="0" quotePrefix="0" xfId="0"/>
    <xf numFmtId="0" fontId="0" fillId="4" borderId="1" pivotButton="0" quotePrefix="0" xfId="0"/>
    <xf numFmtId="167" fontId="0" fillId="2" borderId="1" pivotButton="0" quotePrefix="0" xfId="0"/>
    <xf numFmtId="2" fontId="0" fillId="4" borderId="1" pivotButton="0" quotePrefix="0" xfId="0"/>
    <xf numFmtId="0" fontId="0" fillId="0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slept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'Sleep'!$B$6:$B$19</f>
            </numRef>
          </cat>
          <val>
            <numRef>
              <f>'Sleep'!$F$6:$F$19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7" customWidth="1" min="2" max="2"/>
    <col width="11" customWidth="1" min="3" max="3"/>
    <col width="10" customWidth="1" min="4" max="4"/>
    <col width="13" customWidth="1" min="5" max="5"/>
    <col width="11" customWidth="1" min="6" max="6"/>
    <col width="10" customWidth="1" min="7" max="7"/>
    <col width="3" customWidth="1" min="8" max="8"/>
    <col width="26" customWidth="1" min="9" max="9"/>
    <col width="10" customWidth="1" min="10" max="10"/>
  </cols>
  <sheetData>
    <row r="1">
      <c r="A1" s="1" t="inlineStr">
        <is>
          <t>Sleep Tracker: two weeks (Salman, Nagpur)</t>
        </is>
      </c>
    </row>
    <row r="2">
      <c r="A2" s="2" t="inlineStr">
        <is>
          <t>Made-up times. Type bed time and wake-up time; times past midnight work.</t>
        </is>
      </c>
    </row>
    <row r="3">
      <c r="A3" s="3" t="inlineStr">
        <is>
          <t>Sleep goal (hours)</t>
        </is>
      </c>
      <c r="B3" s="4" t="n">
        <v>7.5</v>
      </c>
    </row>
    <row r="5">
      <c r="A5" s="5" t="inlineStr">
        <is>
          <t>Date (night of)</t>
        </is>
      </c>
      <c r="B5" s="5" t="inlineStr">
        <is>
          <t>Day</t>
        </is>
      </c>
      <c r="C5" s="5" t="inlineStr">
        <is>
          <t>Week part</t>
        </is>
      </c>
      <c r="D5" s="5" t="inlineStr">
        <is>
          <t>Bed time</t>
        </is>
      </c>
      <c r="E5" s="5" t="inlineStr">
        <is>
          <t>Wake-up time</t>
        </is>
      </c>
      <c r="F5" s="5" t="inlineStr">
        <is>
          <t>Hours slept</t>
        </is>
      </c>
      <c r="G5" s="5" t="inlineStr">
        <is>
          <t>Goal met?</t>
        </is>
      </c>
      <c r="I5" s="6" t="inlineStr">
        <is>
          <t>Summary</t>
        </is>
      </c>
      <c r="J5" s="7" t="inlineStr"/>
    </row>
    <row r="6">
      <c r="A6" s="8" t="n">
        <v>46296</v>
      </c>
      <c r="B6" s="9">
        <f>TEXT(A6,"ddd")</f>
        <v/>
      </c>
      <c r="C6" s="9">
        <f>IF(WEEKDAY(A6,2)&gt;5,"Weekend","Weekday")</f>
        <v/>
      </c>
      <c r="D6" s="10" t="n">
        <v>0.9791666666666666</v>
      </c>
      <c r="E6" s="10" t="n">
        <v>0.2708333333333333</v>
      </c>
      <c r="F6" s="11">
        <f>MOD(E6-D6,1)*24</f>
        <v/>
      </c>
      <c r="G6" s="9">
        <f>IF(F6&gt;=$B$3,"Yes","No")</f>
        <v/>
      </c>
      <c r="I6" s="12" t="inlineStr">
        <is>
          <t>Average hours</t>
        </is>
      </c>
      <c r="J6" s="11">
        <f>AVERAGE(F6:F19)</f>
        <v/>
      </c>
    </row>
    <row r="7">
      <c r="A7" s="13">
        <f>A6+1</f>
        <v/>
      </c>
      <c r="B7" s="9">
        <f>TEXT(A7,"ddd")</f>
        <v/>
      </c>
      <c r="C7" s="9">
        <f>IF(WEEKDAY(A7,2)&gt;5,"Weekend","Weekday")</f>
        <v/>
      </c>
      <c r="D7" s="10" t="n">
        <v>0.9895833333333334</v>
      </c>
      <c r="E7" s="10" t="n">
        <v>0.2708333333333333</v>
      </c>
      <c r="F7" s="11">
        <f>MOD(E7-D7,1)*24</f>
        <v/>
      </c>
      <c r="G7" s="9">
        <f>IF(F7&gt;=$B$3,"Yes","No")</f>
        <v/>
      </c>
      <c r="I7" s="12" t="inlineStr">
        <is>
          <t>Weekday average</t>
        </is>
      </c>
      <c r="J7" s="11">
        <f>AVERAGEIF(C6:C19,"Weekday",F6:F19)</f>
        <v/>
      </c>
    </row>
    <row r="8">
      <c r="A8" s="13">
        <f>A7+1</f>
        <v/>
      </c>
      <c r="B8" s="9">
        <f>TEXT(A8,"ddd")</f>
        <v/>
      </c>
      <c r="C8" s="9">
        <f>IF(WEEKDAY(A8,2)&gt;5,"Weekend","Weekday")</f>
        <v/>
      </c>
      <c r="D8" s="10" t="n">
        <v>0.02083333333333333</v>
      </c>
      <c r="E8" s="10" t="n">
        <v>0.28125</v>
      </c>
      <c r="F8" s="11">
        <f>MOD(E8-D8,1)*24</f>
        <v/>
      </c>
      <c r="G8" s="9">
        <f>IF(F8&gt;=$B$3,"Yes","No")</f>
        <v/>
      </c>
      <c r="I8" s="12" t="inlineStr">
        <is>
          <t>Weekend average</t>
        </is>
      </c>
      <c r="J8" s="11">
        <f>AVERAGEIF(C6:C19,"Weekend",F6:F19)</f>
        <v/>
      </c>
    </row>
    <row r="9">
      <c r="A9" s="13">
        <f>A8+1</f>
        <v/>
      </c>
      <c r="B9" s="9">
        <f>TEXT(A9,"ddd")</f>
        <v/>
      </c>
      <c r="C9" s="9">
        <f>IF(WEEKDAY(A9,2)&gt;5,"Weekend","Weekday")</f>
        <v/>
      </c>
      <c r="D9" s="10" t="n">
        <v>0.96875</v>
      </c>
      <c r="E9" s="10" t="n">
        <v>0.2708333333333333</v>
      </c>
      <c r="F9" s="11">
        <f>MOD(E9-D9,1)*24</f>
        <v/>
      </c>
      <c r="G9" s="9">
        <f>IF(F9&gt;=$B$3,"Yes","No")</f>
        <v/>
      </c>
      <c r="I9" s="12" t="inlineStr">
        <is>
          <t>Nights below goal</t>
        </is>
      </c>
      <c r="J9" s="9">
        <f>COUNTIF(G6:G19,"No")</f>
        <v/>
      </c>
    </row>
    <row r="10">
      <c r="A10" s="13">
        <f>A9+1</f>
        <v/>
      </c>
      <c r="B10" s="9">
        <f>TEXT(A10,"ddd")</f>
        <v/>
      </c>
      <c r="C10" s="9">
        <f>IF(WEEKDAY(A10,2)&gt;5,"Weekend","Weekday")</f>
        <v/>
      </c>
      <c r="D10" s="10" t="n">
        <v>0.04166666666666666</v>
      </c>
      <c r="E10" s="10" t="n">
        <v>0.2916666666666667</v>
      </c>
      <c r="F10" s="11">
        <f>MOD(E10-D10,1)*24</f>
        <v/>
      </c>
      <c r="G10" s="9">
        <f>IF(F10&gt;=$B$3,"Yes","No")</f>
        <v/>
      </c>
      <c r="I10" s="12" t="inlineStr">
        <is>
          <t>Sleep debt (hours short)</t>
        </is>
      </c>
      <c r="J10" s="11">
        <f>SUMPRODUCT((B3-F6:F19)*(F6:F19&lt;B3))</f>
        <v/>
      </c>
    </row>
    <row r="11">
      <c r="A11" s="13">
        <f>A10+1</f>
        <v/>
      </c>
      <c r="B11" s="9">
        <f>TEXT(A11,"ddd")</f>
        <v/>
      </c>
      <c r="C11" s="9">
        <f>IF(WEEKDAY(A11,2)&gt;5,"Weekend","Weekday")</f>
        <v/>
      </c>
      <c r="D11" s="10" t="n">
        <v>0.03125</v>
      </c>
      <c r="E11" s="10" t="n">
        <v>0.375</v>
      </c>
      <c r="F11" s="11">
        <f>MOD(E11-D11,1)*24</f>
        <v/>
      </c>
      <c r="G11" s="9">
        <f>IF(F11&gt;=$B$3,"Yes","No")</f>
        <v/>
      </c>
      <c r="I11" s="12" t="inlineStr">
        <is>
          <t>Shortest night</t>
        </is>
      </c>
      <c r="J11" s="11">
        <f>MIN(F6:F19)</f>
        <v/>
      </c>
    </row>
    <row r="12">
      <c r="A12" s="13">
        <f>A11+1</f>
        <v/>
      </c>
      <c r="B12" s="9">
        <f>TEXT(A12,"ddd")</f>
        <v/>
      </c>
      <c r="C12" s="9">
        <f>IF(WEEKDAY(A12,2)&gt;5,"Weekend","Weekday")</f>
        <v/>
      </c>
      <c r="D12" s="10" t="n">
        <v>0.9583333333333334</v>
      </c>
      <c r="E12" s="10" t="n">
        <v>0.3541666666666667</v>
      </c>
      <c r="F12" s="11">
        <f>MOD(E12-D12,1)*24</f>
        <v/>
      </c>
      <c r="G12" s="9">
        <f>IF(F12&gt;=$B$3,"Yes","No")</f>
        <v/>
      </c>
    </row>
    <row r="13">
      <c r="A13" s="13">
        <f>A12+1</f>
        <v/>
      </c>
      <c r="B13" s="9">
        <f>TEXT(A13,"ddd")</f>
        <v/>
      </c>
      <c r="C13" s="9">
        <f>IF(WEEKDAY(A13,2)&gt;5,"Weekend","Weekday")</f>
        <v/>
      </c>
      <c r="D13" s="10" t="n">
        <v>0.9791666666666666</v>
      </c>
      <c r="E13" s="10" t="n">
        <v>0.2708333333333333</v>
      </c>
      <c r="F13" s="11">
        <f>MOD(E13-D13,1)*24</f>
        <v/>
      </c>
      <c r="G13" s="9">
        <f>IF(F13&gt;=$B$3,"Yes","No")</f>
        <v/>
      </c>
    </row>
    <row r="14">
      <c r="A14" s="13">
        <f>A13+1</f>
        <v/>
      </c>
      <c r="B14" s="9">
        <f>TEXT(A14,"ddd")</f>
        <v/>
      </c>
      <c r="C14" s="9">
        <f>IF(WEEKDAY(A14,2)&gt;5,"Weekend","Weekday")</f>
        <v/>
      </c>
      <c r="D14" s="10" t="n">
        <v>0.9479166666666666</v>
      </c>
      <c r="E14" s="10" t="n">
        <v>0.2708333333333333</v>
      </c>
      <c r="F14" s="11">
        <f>MOD(E14-D14,1)*24</f>
        <v/>
      </c>
      <c r="G14" s="9">
        <f>IF(F14&gt;=$B$3,"Yes","No")</f>
        <v/>
      </c>
    </row>
    <row r="15">
      <c r="A15" s="13">
        <f>A14+1</f>
        <v/>
      </c>
      <c r="B15" s="9">
        <f>TEXT(A15,"ddd")</f>
        <v/>
      </c>
      <c r="C15" s="9">
        <f>IF(WEEKDAY(A15,2)&gt;5,"Weekend","Weekday")</f>
        <v/>
      </c>
      <c r="D15" s="10" t="n">
        <v>0.01041666666666667</v>
      </c>
      <c r="E15" s="10" t="n">
        <v>0.2708333333333333</v>
      </c>
      <c r="F15" s="11">
        <f>MOD(E15-D15,1)*24</f>
        <v/>
      </c>
      <c r="G15" s="9">
        <f>IF(F15&gt;=$B$3,"Yes","No")</f>
        <v/>
      </c>
    </row>
    <row r="16">
      <c r="A16" s="13">
        <f>A15+1</f>
        <v/>
      </c>
      <c r="B16" s="9">
        <f>TEXT(A16,"ddd")</f>
        <v/>
      </c>
      <c r="C16" s="9">
        <f>IF(WEEKDAY(A16,2)&gt;5,"Weekend","Weekday")</f>
        <v/>
      </c>
      <c r="D16" s="10" t="n">
        <v>0.9791666666666666</v>
      </c>
      <c r="E16" s="10" t="n">
        <v>0.28125</v>
      </c>
      <c r="F16" s="11">
        <f>MOD(E16-D16,1)*24</f>
        <v/>
      </c>
      <c r="G16" s="9">
        <f>IF(F16&gt;=$B$3,"Yes","No")</f>
        <v/>
      </c>
    </row>
    <row r="17">
      <c r="A17" s="13">
        <f>A16+1</f>
        <v/>
      </c>
      <c r="B17" s="9">
        <f>TEXT(A17,"ddd")</f>
        <v/>
      </c>
      <c r="C17" s="9">
        <f>IF(WEEKDAY(A17,2)&gt;5,"Weekend","Weekday")</f>
        <v/>
      </c>
      <c r="D17" s="10" t="n">
        <v>0.05208333333333334</v>
      </c>
      <c r="E17" s="10" t="n">
        <v>0.2916666666666667</v>
      </c>
      <c r="F17" s="11">
        <f>MOD(E17-D17,1)*24</f>
        <v/>
      </c>
      <c r="G17" s="9">
        <f>IF(F17&gt;=$B$3,"Yes","No")</f>
        <v/>
      </c>
    </row>
    <row r="18">
      <c r="A18" s="13">
        <f>A17+1</f>
        <v/>
      </c>
      <c r="B18" s="9">
        <f>TEXT(A18,"ddd")</f>
        <v/>
      </c>
      <c r="C18" s="9">
        <f>IF(WEEKDAY(A18,2)&gt;5,"Weekend","Weekday")</f>
        <v/>
      </c>
      <c r="D18" s="10" t="n">
        <v>0.02083333333333333</v>
      </c>
      <c r="E18" s="10" t="n">
        <v>0.3645833333333333</v>
      </c>
      <c r="F18" s="11">
        <f>MOD(E18-D18,1)*24</f>
        <v/>
      </c>
      <c r="G18" s="9">
        <f>IF(F18&gt;=$B$3,"Yes","No")</f>
        <v/>
      </c>
    </row>
    <row r="19">
      <c r="A19" s="13">
        <f>A18+1</f>
        <v/>
      </c>
      <c r="B19" s="9">
        <f>TEXT(A19,"ddd")</f>
        <v/>
      </c>
      <c r="C19" s="9">
        <f>IF(WEEKDAY(A19,2)&gt;5,"Weekend","Weekday")</f>
        <v/>
      </c>
      <c r="D19" s="10" t="n">
        <v>0.9375</v>
      </c>
      <c r="E19" s="10" t="n">
        <v>0.3125</v>
      </c>
      <c r="F19" s="11">
        <f>MOD(E19-D19,1)*24</f>
        <v/>
      </c>
      <c r="G19" s="9">
        <f>IF(F19&gt;=$B$3,"Yes","No")</f>
        <v/>
      </c>
    </row>
  </sheetData>
  <conditionalFormatting sqref="A6:G19">
    <cfRule type="expression" priority="1" dxfId="0" stopIfTrue="1">
      <formula>$F6&lt;$B$3-1</formula>
    </cfRule>
    <cfRule type="expression" priority="2" dxfId="1">
      <formula>$F6&gt;=$B$3</formula>
    </cfRule>
  </conditionalFormatting>
  <dataValidations count="1">
    <dataValidation sqref="B3" showDropDown="0" showInputMessage="0" showErrorMessage="1" allowBlank="1" errorTitle="Not in the list" error="Pick a value from the list" type="list">
      <formula1>"6,6.5,7,7.5,8,8.5,9"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Sleep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bed time and the wake-up time each morning. MOD(wake - bed, 1) handles nights that cross midnight.</t>
        </is>
      </c>
    </row>
    <row r="8">
      <c r="A8" t="inlineStr">
        <is>
          <t>This is a habit log, not medical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