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reen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165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1" fontId="0" fillId="4" borderId="1" pivotButton="0" quotePrefix="0" xfId="0"/>
    <xf numFmtId="0" fontId="3" fillId="5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Leisure minutes per day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'Screen'!C5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'Screen'!$B$6:$B$12</f>
            </numRef>
          </cat>
          <val>
            <numRef>
              <f>'Screen'!$C$6:$C$12</f>
            </numRef>
          </val>
        </ser>
        <ser>
          <idx val="1"/>
          <order val="1"/>
          <tx>
            <strRef>
              <f>'Screen'!D5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'Screen'!$B$6:$B$12</f>
            </numRef>
          </cat>
          <val>
            <numRef>
              <f>'Screen'!$D$6:$D$12</f>
            </numRef>
          </val>
        </ser>
        <ser>
          <idx val="2"/>
          <order val="2"/>
          <tx>
            <strRef>
              <f>'Screen'!E5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'Screen'!$B$6:$B$12</f>
            </numRef>
          </cat>
          <val>
            <numRef>
              <f>'Screen'!$E$6:$E$12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9" customWidth="1" min="3" max="3"/>
    <col width="9" customWidth="1" min="4" max="4"/>
    <col width="9" customWidth="1" min="5" max="5"/>
    <col width="12" customWidth="1" min="6" max="6"/>
    <col width="10" customWidth="1" min="7" max="7"/>
    <col width="9" customWidth="1" min="8" max="8"/>
    <col width="10" customWidth="1" min="9" max="9"/>
    <col width="3" customWidth="1" min="10" max="10"/>
    <col width="30" customWidth="1" min="11" max="11"/>
    <col width="13" customWidth="1" min="12" max="12"/>
  </cols>
  <sheetData>
    <row r="1">
      <c r="A1" s="1" t="inlineStr">
        <is>
          <t>Screen Time Tracker: one week (Ravina, Solapur)</t>
        </is>
      </c>
    </row>
    <row r="2">
      <c r="A2" s="2" t="inlineStr">
        <is>
          <t>Made-up minutes from the phone's screen time page. Work and learning are kept apart from leisure.</t>
        </is>
      </c>
    </row>
    <row r="3">
      <c r="A3" s="3" t="inlineStr">
        <is>
          <t>Leisure limit per day (min)</t>
        </is>
      </c>
      <c r="B3" s="4" t="n">
        <v>180</v>
      </c>
    </row>
    <row r="5">
      <c r="A5" s="5" t="inlineStr">
        <is>
          <t>Date</t>
        </is>
      </c>
      <c r="B5" s="5" t="inlineStr">
        <is>
          <t>Day</t>
        </is>
      </c>
      <c r="C5" s="5" t="inlineStr">
        <is>
          <t>Social (min)</t>
        </is>
      </c>
      <c r="D5" s="5" t="inlineStr">
        <is>
          <t>Video (min)</t>
        </is>
      </c>
      <c r="E5" s="5" t="inlineStr">
        <is>
          <t>Games (min)</t>
        </is>
      </c>
      <c r="F5" s="5" t="inlineStr">
        <is>
          <t>Work and learning (min)</t>
        </is>
      </c>
      <c r="G5" s="5" t="inlineStr">
        <is>
          <t>Leisure total</t>
        </is>
      </c>
      <c r="H5" s="5" t="inlineStr">
        <is>
          <t>Leisure hours</t>
        </is>
      </c>
      <c r="I5" s="5" t="inlineStr">
        <is>
          <t>Over limit?</t>
        </is>
      </c>
      <c r="K5" s="6" t="inlineStr">
        <is>
          <t>Summary</t>
        </is>
      </c>
      <c r="L5" s="7" t="inlineStr"/>
    </row>
    <row r="6">
      <c r="A6" s="8" t="n">
        <v>46300</v>
      </c>
      <c r="B6" s="9">
        <f>TEXT(A6,"ddd")</f>
        <v/>
      </c>
      <c r="C6" s="4" t="n">
        <v>75</v>
      </c>
      <c r="D6" s="4" t="n">
        <v>40</v>
      </c>
      <c r="E6" s="4" t="n">
        <v>20</v>
      </c>
      <c r="F6" s="4" t="n">
        <v>90</v>
      </c>
      <c r="G6" s="9">
        <f>SUM(C6:E6)</f>
        <v/>
      </c>
      <c r="H6" s="10">
        <f>G6/60</f>
        <v/>
      </c>
      <c r="I6" s="9">
        <f>IF(G6&gt;$B$3,"Over","OK")</f>
        <v/>
      </c>
      <c r="K6" s="11" t="inlineStr">
        <is>
          <t>Average leisure per day (min)</t>
        </is>
      </c>
      <c r="L6" s="12">
        <f>AVERAGE(G6:G12)</f>
        <v/>
      </c>
    </row>
    <row r="7">
      <c r="A7" s="8" t="n">
        <v>46301</v>
      </c>
      <c r="B7" s="9">
        <f>TEXT(A7,"ddd")</f>
        <v/>
      </c>
      <c r="C7" s="4" t="n">
        <v>60</v>
      </c>
      <c r="D7" s="4" t="n">
        <v>55</v>
      </c>
      <c r="E7" s="4" t="n">
        <v>0</v>
      </c>
      <c r="F7" s="4" t="n">
        <v>110</v>
      </c>
      <c r="G7" s="9">
        <f>SUM(C7:E7)</f>
        <v/>
      </c>
      <c r="H7" s="10">
        <f>G7/60</f>
        <v/>
      </c>
      <c r="I7" s="9">
        <f>IF(G7&gt;$B$3,"Over","OK")</f>
        <v/>
      </c>
      <c r="K7" s="11" t="inlineStr">
        <is>
          <t>Days over the limit</t>
        </is>
      </c>
      <c r="L7" s="9">
        <f>COUNTIF(I6:I12,"Over")</f>
        <v/>
      </c>
    </row>
    <row r="8">
      <c r="A8" s="8" t="n">
        <v>46302</v>
      </c>
      <c r="B8" s="9">
        <f>TEXT(A8,"ddd")</f>
        <v/>
      </c>
      <c r="C8" s="4" t="n">
        <v>90</v>
      </c>
      <c r="D8" s="4" t="n">
        <v>30</v>
      </c>
      <c r="E8" s="4" t="n">
        <v>25</v>
      </c>
      <c r="F8" s="4" t="n">
        <v>80</v>
      </c>
      <c r="G8" s="9">
        <f>SUM(C8:E8)</f>
        <v/>
      </c>
      <c r="H8" s="10">
        <f>G8/60</f>
        <v/>
      </c>
      <c r="I8" s="9">
        <f>IF(G8&gt;$B$3,"Over","OK")</f>
        <v/>
      </c>
      <c r="K8" s="11" t="inlineStr">
        <is>
          <t>Weekday average (min)</t>
        </is>
      </c>
      <c r="L8" s="12">
        <f>AVERAGE(G6:G10)</f>
        <v/>
      </c>
    </row>
    <row r="9">
      <c r="A9" s="8" t="n">
        <v>46303</v>
      </c>
      <c r="B9" s="9">
        <f>TEXT(A9,"ddd")</f>
        <v/>
      </c>
      <c r="C9" s="4" t="n">
        <v>45</v>
      </c>
      <c r="D9" s="4" t="n">
        <v>60</v>
      </c>
      <c r="E9" s="4" t="n">
        <v>15</v>
      </c>
      <c r="F9" s="4" t="n">
        <v>100</v>
      </c>
      <c r="G9" s="9">
        <f>SUM(C9:E9)</f>
        <v/>
      </c>
      <c r="H9" s="10">
        <f>G9/60</f>
        <v/>
      </c>
      <c r="I9" s="9">
        <f>IF(G9&gt;$B$3,"Over","OK")</f>
        <v/>
      </c>
      <c r="K9" s="11" t="inlineStr">
        <is>
          <t>Weekend average (min)</t>
        </is>
      </c>
      <c r="L9" s="12">
        <f>AVERAGE(G11:G12)</f>
        <v/>
      </c>
    </row>
    <row r="10">
      <c r="A10" s="8" t="n">
        <v>46304</v>
      </c>
      <c r="B10" s="9">
        <f>TEXT(A10,"ddd")</f>
        <v/>
      </c>
      <c r="C10" s="4" t="n">
        <v>80</v>
      </c>
      <c r="D10" s="4" t="n">
        <v>70</v>
      </c>
      <c r="E10" s="4" t="n">
        <v>30</v>
      </c>
      <c r="F10" s="4" t="n">
        <v>95</v>
      </c>
      <c r="G10" s="9">
        <f>SUM(C10:E10)</f>
        <v/>
      </c>
      <c r="H10" s="10">
        <f>G10/60</f>
        <v/>
      </c>
      <c r="I10" s="9">
        <f>IF(G10&gt;$B$3,"Over","OK")</f>
        <v/>
      </c>
      <c r="K10" s="11" t="inlineStr">
        <is>
          <t>Heaviest day</t>
        </is>
      </c>
      <c r="L10" s="9">
        <f>INDEX(B6:B12,MATCH(MAX(G6:G12),G6:G12,0))</f>
        <v/>
      </c>
    </row>
    <row r="11">
      <c r="A11" s="8" t="n">
        <v>46305</v>
      </c>
      <c r="B11" s="9">
        <f>TEXT(A11,"ddd")</f>
        <v/>
      </c>
      <c r="C11" s="4" t="n">
        <v>120</v>
      </c>
      <c r="D11" s="4" t="n">
        <v>150</v>
      </c>
      <c r="E11" s="4" t="n">
        <v>60</v>
      </c>
      <c r="F11" s="4" t="n">
        <v>20</v>
      </c>
      <c r="G11" s="9">
        <f>SUM(C11:E11)</f>
        <v/>
      </c>
      <c r="H11" s="10">
        <f>G11/60</f>
        <v/>
      </c>
      <c r="I11" s="9">
        <f>IF(G11&gt;$B$3,"Over","OK")</f>
        <v/>
      </c>
      <c r="K11" s="11" t="inlineStr">
        <is>
          <t>Biggest leisure category</t>
        </is>
      </c>
      <c r="L11" s="9">
        <f>INDEX(C5:E5,MATCH(MAX(C13:E13),C13:E13,0))</f>
        <v/>
      </c>
    </row>
    <row r="12">
      <c r="A12" s="8" t="n">
        <v>46306</v>
      </c>
      <c r="B12" s="9">
        <f>TEXT(A12,"ddd")</f>
        <v/>
      </c>
      <c r="C12" s="4" t="n">
        <v>110</v>
      </c>
      <c r="D12" s="4" t="n">
        <v>130</v>
      </c>
      <c r="E12" s="4" t="n">
        <v>45</v>
      </c>
      <c r="F12" s="4" t="n">
        <v>15</v>
      </c>
      <c r="G12" s="9">
        <f>SUM(C12:E12)</f>
        <v/>
      </c>
      <c r="H12" s="10">
        <f>G12/60</f>
        <v/>
      </c>
      <c r="I12" s="9">
        <f>IF(G12&gt;$B$3,"Over","OK")</f>
        <v/>
      </c>
      <c r="K12" s="11" t="inlineStr">
        <is>
          <t>Leisure hours this week</t>
        </is>
      </c>
      <c r="L12" s="10">
        <f>G13/60</f>
        <v/>
      </c>
    </row>
    <row r="13">
      <c r="A13" s="13" t="inlineStr">
        <is>
          <t>Week total</t>
        </is>
      </c>
      <c r="C13" s="13">
        <f>SUM(C6:C12)</f>
        <v/>
      </c>
      <c r="D13" s="13">
        <f>SUM(D6:D12)</f>
        <v/>
      </c>
      <c r="E13" s="13">
        <f>SUM(E6:E12)</f>
        <v/>
      </c>
      <c r="F13" s="13">
        <f>SUM(F6:F12)</f>
        <v/>
      </c>
      <c r="G13" s="13">
        <f>SUM(G6:G12)</f>
        <v/>
      </c>
      <c r="K13" s="11" t="inlineStr">
        <is>
          <t>Minutes above the limit (week)</t>
        </is>
      </c>
      <c r="L13" s="9">
        <f>SUMPRODUCT((G6:G12&gt;B3)*(G6:G12-B3))</f>
        <v/>
      </c>
    </row>
    <row r="14">
      <c r="A14" s="3" t="inlineStr">
        <is>
          <t>Share of leisure</t>
        </is>
      </c>
      <c r="C14" s="14">
        <f>C13/$G$13</f>
        <v/>
      </c>
      <c r="D14" s="14">
        <f>D13/$G$13</f>
        <v/>
      </c>
      <c r="E14" s="14">
        <f>E13/$G$13</f>
        <v/>
      </c>
    </row>
  </sheetData>
  <conditionalFormatting sqref="I6:I12">
    <cfRule type="cellIs" priority="1" operator="equal" dxfId="0">
      <formula>"Over"</formula>
    </cfRule>
    <cfRule type="cellIs" priority="2" operator="equal" dxfId="1">
      <formula>"OK"</formula>
    </cfRule>
  </conditionalFormatting>
  <conditionalFormatting sqref="G6:G12">
    <cfRule type="dataBar" priority="3">
      <dataBar>
        <cfvo type="num" val="0"/>
        <cfvo type="max"/>
        <color rgb="00F4B183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Screen time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Copy the minutes from your phone's screen time page each night into the category columns. Only Social, Video and Games count towards the leisure limit in B3.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