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Setup" sheetId="2" state="visible" r:id="rId2"/>
    <sheet xmlns:r="http://schemas.openxmlformats.org/officeDocument/2006/relationships" name="Daily log" sheetId="3" state="visible" r:id="rId3"/>
    <sheet xmlns:r="http://schemas.openxmlformats.org/officeDocument/2006/relationships" name="Sales" sheetId="4" state="visible" r:id="rId4"/>
    <sheet xmlns:r="http://schemas.openxmlformats.org/officeDocument/2006/relationships" name="Flock report" sheetId="5" state="visible" r:id="rId5"/>
    <sheet xmlns:r="http://schemas.openxmlformats.org/officeDocument/2006/relationships" name="Flock card" sheetId="6" state="visible" r:id="rId6"/>
    <sheet xmlns:r="http://schemas.openxmlformats.org/officeDocument/2006/relationships" name="Dashboard" sheetId="7" state="visible" r:id="rId7"/>
  </sheets>
  <definedNames>
    <definedName name="_xlnm.Print_Area" localSheetId="5">'Flock card'!$A$1:$B$16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 h:mm:ss"/>
    <numFmt numFmtId="165" formatCode="DD-MM-YYYY"/>
    <numFmt numFmtId="166" formatCode="[$₹-4009]#,##,##0;[Red]-[$₹-4009]#,##,##0"/>
    <numFmt numFmtId="167" formatCode="0.0%"/>
  </numFmts>
  <fonts count="5">
    <font>
      <name val="Calibri"/>
      <family val="2"/>
      <color theme="1"/>
      <sz val="11"/>
      <scheme val="minor"/>
    </font>
    <font>
      <b val="1"/>
      <color rgb="000B1F33"/>
      <sz val="14"/>
    </font>
    <font>
      <i val="1"/>
      <color rgb="00475569"/>
    </font>
    <font>
      <b val="1"/>
    </font>
    <font>
      <b val="1"/>
      <color rgb="000B1F33"/>
      <sz val="16"/>
    </font>
  </fonts>
  <fills count="6">
    <fill>
      <patternFill/>
    </fill>
    <fill>
      <patternFill patternType="gray125"/>
    </fill>
    <fill>
      <patternFill patternType="solid">
        <fgColor rgb="00FFF4CC"/>
      </patternFill>
    </fill>
    <fill>
      <patternFill patternType="solid">
        <fgColor rgb="00E7F0FA"/>
      </patternFill>
    </fill>
    <fill>
      <patternFill patternType="solid">
        <fgColor rgb="00EAF6EE"/>
      </patternFill>
    </fill>
    <fill>
      <patternFill patternType="solid">
        <fgColor rgb="00DCE9F5"/>
      </patternFill>
    </fill>
  </fills>
  <borders count="2">
    <border>
      <left/>
      <right/>
      <top/>
      <bottom/>
      <diagonal/>
    </border>
    <border>
      <left style="thin">
        <color rgb="00C8C8C8"/>
      </left>
      <right style="thin">
        <color rgb="00C8C8C8"/>
      </right>
      <top style="thin">
        <color rgb="00C8C8C8"/>
      </top>
      <bottom style="thin">
        <color rgb="00C8C8C8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165" fontId="0" fillId="2" borderId="1" pivotButton="0" quotePrefix="0" xfId="0"/>
    <xf numFmtId="166" fontId="0" fillId="2" borderId="1" pivotButton="0" quotePrefix="0" xfId="0"/>
    <xf numFmtId="167" fontId="0" fillId="2" borderId="1" pivotButton="0" quotePrefix="0" xfId="0"/>
    <xf numFmtId="2" fontId="0" fillId="2" borderId="1" pivotButton="0" quotePrefix="0" xfId="0"/>
    <xf numFmtId="0" fontId="3" fillId="3" borderId="1" applyAlignment="1" pivotButton="0" quotePrefix="0" xfId="0">
      <alignment vertical="top" wrapText="1"/>
    </xf>
    <xf numFmtId="0" fontId="0" fillId="2" borderId="1" pivotButton="0" quotePrefix="0" xfId="0"/>
    <xf numFmtId="0" fontId="0" fillId="4" borderId="1" pivotButton="0" quotePrefix="0" xfId="0"/>
    <xf numFmtId="3" fontId="0" fillId="2" borderId="1" pivotButton="0" quotePrefix="0" xfId="0"/>
    <xf numFmtId="166" fontId="0" fillId="4" borderId="1" pivotButton="0" quotePrefix="0" xfId="0"/>
    <xf numFmtId="2" fontId="0" fillId="4" borderId="1" pivotButton="0" quotePrefix="0" xfId="0"/>
    <xf numFmtId="167" fontId="0" fillId="4" borderId="1" pivotButton="0" quotePrefix="0" xfId="0"/>
    <xf numFmtId="3" fontId="0" fillId="4" borderId="1" pivotButton="0" quotePrefix="0" xfId="0"/>
    <xf numFmtId="0" fontId="3" fillId="5" borderId="1" pivotButton="0" quotePrefix="0" xfId="0"/>
    <xf numFmtId="166" fontId="3" fillId="5" borderId="1" pivotButton="0" quotePrefix="0" xfId="0"/>
    <xf numFmtId="0" fontId="4" fillId="4" borderId="1" applyAlignment="1" pivotButton="0" quotePrefix="0" xfId="0">
      <alignment horizontal="center"/>
    </xf>
    <xf numFmtId="167" fontId="4" fillId="4" borderId="1" applyAlignment="1" pivotButton="0" quotePrefix="0" xfId="0">
      <alignment horizontal="center"/>
    </xf>
    <xf numFmtId="3" fontId="4" fillId="4" borderId="1" applyAlignment="1" pivotButton="0" quotePrefix="0" xfId="0">
      <alignment horizontal="center"/>
    </xf>
    <xf numFmtId="2" fontId="4" fillId="4" borderId="1" applyAlignment="1" pivotButton="0" quotePrefix="0" xfId="0">
      <alignment horizontal="center"/>
    </xf>
    <xf numFmtId="166" fontId="4" fillId="4" borderId="1" applyAlignment="1" pivotButton="0" quotePrefix="0" xfId="0">
      <alignment horizontal="center"/>
    </xf>
  </cellXfs>
  <cellStyles count="1">
    <cellStyle name="Normal" xfId="0" builtinId="0" hidden="0"/>
  </cellStyles>
  <dxfs count="1">
    <dxf>
      <fill>
        <patternFill patternType="solid">
          <fgColor rgb="00FFE8B3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Birds sold and in shed by flock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'Flock report'!E4</f>
            </strRef>
          </tx>
          <spPr>
            <a:ln xmlns:a="http://schemas.openxmlformats.org/drawingml/2006/main">
              <a:prstDash val="solid"/>
            </a:ln>
          </spPr>
          <cat>
            <numRef>
              <f>'Flock report'!$A$5:$A$7</f>
            </numRef>
          </cat>
          <val>
            <numRef>
              <f>'Flock report'!$E$5:$E$7</f>
            </numRef>
          </val>
        </ser>
        <ser>
          <idx val="1"/>
          <order val="1"/>
          <tx>
            <strRef>
              <f>'Flock report'!F4</f>
            </strRef>
          </tx>
          <spPr>
            <a:ln xmlns:a="http://schemas.openxmlformats.org/drawingml/2006/main">
              <a:prstDash val="solid"/>
            </a:ln>
          </spPr>
          <cat>
            <numRef>
              <f>'Flock report'!$A$5:$A$7</f>
            </numRef>
          </cat>
          <val>
            <numRef>
              <f>'Flock report'!$F$5:$F$7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Feed used by flock (kg)</a:t>
            </a:r>
          </a:p>
        </rich>
      </tx>
    </title>
    <plotArea>
      <barChart>
        <barDir val="col"/>
        <grouping val="clustered"/>
        <ser>
          <idx val="0"/>
          <order val="0"/>
          <spPr>
            <a:ln xmlns:a="http://schemas.openxmlformats.org/drawingml/2006/main">
              <a:prstDash val="solid"/>
            </a:ln>
          </spPr>
          <cat>
            <numRef>
              <f>'Flock report'!$A$5:$A$7</f>
            </numRef>
          </cat>
          <val>
            <numRef>
              <f>'Flock report'!$G$5:$G$7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0</col>
      <colOff>0</colOff>
      <row>7</row>
      <rowOff>0</rowOff>
    </from>
    <ext cx="5400000" cy="27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0</col>
      <colOff>0</colOff>
      <row>24</row>
      <rowOff>0</rowOff>
    </from>
    <ext cx="5040000" cy="270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7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9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Poultry farm management system</t>
        </is>
      </c>
    </row>
    <row r="3">
      <c r="A3" t="inlineStr">
        <is>
          <t>Made-up data: every name, amount, shop and date in this file is made up for practice. Replace it with your own.</t>
        </is>
      </c>
    </row>
    <row r="4">
      <c r="A4" t="inlineStr">
        <is>
          <t>Yellow cells are inputs: type over them. Green cells hold formulas: do not type over them. Blue rows are headers and totals.</t>
        </is>
      </c>
    </row>
    <row r="5">
      <c r="A5" t="inlineStr">
        <is>
          <t>From ravindrabagale.com, Excel course, Excel Business Management Systems. By Ravindra Bagale.</t>
        </is>
      </c>
    </row>
    <row r="6">
      <c r="A6" t="inlineStr"/>
    </row>
    <row r="7">
      <c r="A7" t="inlineStr">
        <is>
          <t>Sheets: Setup (flocks, feed price, alerts), Daily log, Sales, Flock report, Flock card (printable), Dashboard.</t>
        </is>
      </c>
    </row>
    <row r="8">
      <c r="A8" t="inlineStr">
        <is>
          <t>Record deaths and feed every time you check the shed; the report adds them by flock.</t>
        </is>
      </c>
    </row>
    <row r="9">
      <c r="A9" t="inlineStr">
        <is>
          <t>FCR uses live weight sold, so it is final only when the flock is fully lifted.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1"/>
  <sheetViews>
    <sheetView workbookViewId="0">
      <selection activeCell="A1" sqref="A1"/>
    </sheetView>
  </sheetViews>
  <sheetFormatPr baseColWidth="8" defaultRowHeight="15"/>
  <cols>
    <col width="24" customWidth="1" min="1" max="1"/>
    <col width="10" customWidth="1" min="2" max="2"/>
    <col width="11" customWidth="1" min="3" max="3"/>
    <col width="12" customWidth="1" min="4" max="4"/>
    <col width="12" customWidth="1" min="5" max="5"/>
    <col width="13" customWidth="1" min="6" max="6"/>
  </cols>
  <sheetData>
    <row r="1">
      <c r="A1" s="1" t="inlineStr">
        <is>
          <t>Poultry Farm Management System: Setup (Shraddha Poultry, Kolhapur)</t>
        </is>
      </c>
    </row>
    <row r="2">
      <c r="A2" s="2" t="inlineStr">
        <is>
          <t>Made-up broiler flocks, daily records and sales for September and October 2026. Feed and chick prices are examples.</t>
        </is>
      </c>
    </row>
    <row r="3">
      <c r="A3" s="3" t="inlineStr">
        <is>
          <t>As-of date</t>
        </is>
      </c>
      <c r="B3" s="4" t="n">
        <v>46312</v>
      </c>
    </row>
    <row r="4">
      <c r="A4" s="3" t="inlineStr">
        <is>
          <t>Feed price per kg (₹)</t>
        </is>
      </c>
      <c r="B4" s="5" t="n">
        <v>38</v>
      </c>
    </row>
    <row r="5">
      <c r="A5" s="3" t="inlineStr">
        <is>
          <t>Mortality alert</t>
        </is>
      </c>
      <c r="B5" s="6" t="n">
        <v>0.05</v>
      </c>
    </row>
    <row r="6">
      <c r="A6" s="3" t="inlineStr">
        <is>
          <t>Target FCR</t>
        </is>
      </c>
      <c r="B6" s="7" t="n">
        <v>1.7</v>
      </c>
    </row>
    <row r="8">
      <c r="A8" s="8" t="inlineStr">
        <is>
          <t>Flock</t>
        </is>
      </c>
      <c r="B8" s="8" t="inlineStr">
        <is>
          <t>Shed</t>
        </is>
      </c>
      <c r="C8" s="8" t="inlineStr">
        <is>
          <t>Placed on</t>
        </is>
      </c>
      <c r="D8" s="8" t="inlineStr">
        <is>
          <t>Chicks placed</t>
        </is>
      </c>
      <c r="E8" s="8" t="inlineStr">
        <is>
          <t>Chick price (₹)</t>
        </is>
      </c>
      <c r="F8" s="8" t="inlineStr">
        <is>
          <t>Other cost (₹)</t>
        </is>
      </c>
    </row>
    <row r="9">
      <c r="A9" s="9" t="inlineStr">
        <is>
          <t>FL01</t>
        </is>
      </c>
      <c r="B9" s="9" t="inlineStr">
        <is>
          <t>Shed A</t>
        </is>
      </c>
      <c r="C9" s="4" t="n">
        <v>46266</v>
      </c>
      <c r="D9" s="9" t="n">
        <v>5000</v>
      </c>
      <c r="E9" s="5" t="n">
        <v>38</v>
      </c>
      <c r="F9" s="5" t="n">
        <v>22000</v>
      </c>
    </row>
    <row r="10">
      <c r="A10" s="9" t="inlineStr">
        <is>
          <t>FL02</t>
        </is>
      </c>
      <c r="B10" s="9" t="inlineStr">
        <is>
          <t>Shed B</t>
        </is>
      </c>
      <c r="C10" s="4" t="n">
        <v>46277</v>
      </c>
      <c r="D10" s="9" t="n">
        <v>4000</v>
      </c>
      <c r="E10" s="5" t="n">
        <v>40</v>
      </c>
      <c r="F10" s="5" t="n">
        <v>18000</v>
      </c>
    </row>
    <row r="11">
      <c r="A11" s="9" t="inlineStr">
        <is>
          <t>FL03</t>
        </is>
      </c>
      <c r="B11" s="9" t="inlineStr">
        <is>
          <t>Shed C</t>
        </is>
      </c>
      <c r="C11" s="4" t="n">
        <v>46291</v>
      </c>
      <c r="D11" s="9" t="n">
        <v>4500</v>
      </c>
      <c r="E11" s="5" t="n">
        <v>42</v>
      </c>
      <c r="F11" s="5" t="n">
        <v>19500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38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1" customWidth="1" min="1" max="1"/>
    <col width="7" customWidth="1" min="2" max="2"/>
    <col width="9" customWidth="1" min="3" max="3"/>
    <col width="8" customWidth="1" min="4" max="4"/>
    <col width="10" customWidth="1" min="5" max="5"/>
    <col width="12" customWidth="1" min="6" max="6"/>
  </cols>
  <sheetData>
    <row r="1">
      <c r="A1" s="1" t="inlineStr">
        <is>
          <t>Flock records</t>
        </is>
      </c>
    </row>
    <row r="2">
      <c r="A2" s="2" t="inlineStr">
        <is>
          <t>One row per record: deaths and feed since the last record, and the sample average weight in grams.</t>
        </is>
      </c>
    </row>
    <row r="4">
      <c r="A4" s="8" t="inlineStr">
        <is>
          <t>Date</t>
        </is>
      </c>
      <c r="B4" s="8" t="inlineStr">
        <is>
          <t>Flock</t>
        </is>
      </c>
      <c r="C4" s="8" t="inlineStr">
        <is>
          <t>Age (days)</t>
        </is>
      </c>
      <c r="D4" s="8" t="inlineStr">
        <is>
          <t>Deaths</t>
        </is>
      </c>
      <c r="E4" s="8" t="inlineStr">
        <is>
          <t>Feed (kg)</t>
        </is>
      </c>
      <c r="F4" s="8" t="inlineStr">
        <is>
          <t>Avg weight (g)</t>
        </is>
      </c>
    </row>
    <row r="5">
      <c r="A5" s="4" t="n">
        <v>46266</v>
      </c>
      <c r="B5" s="9" t="inlineStr">
        <is>
          <t>FL01</t>
        </is>
      </c>
      <c r="C5" s="10">
        <f>A5-_xlfn.XLOOKUP(B5,Setup!$A$9:$A$11,Setup!$C$9:$C$11)+1</f>
        <v/>
      </c>
      <c r="D5" s="9" t="n">
        <v>9</v>
      </c>
      <c r="E5" s="11" t="n">
        <v>354</v>
      </c>
      <c r="F5" s="11" t="n">
        <v>45</v>
      </c>
    </row>
    <row r="6">
      <c r="A6" s="4" t="n">
        <v>46269</v>
      </c>
      <c r="B6" s="9" t="inlineStr">
        <is>
          <t>FL01</t>
        </is>
      </c>
      <c r="C6" s="10">
        <f>A6-_xlfn.XLOOKUP(B6,Setup!$A$9:$A$11,Setup!$C$9:$C$11)+1</f>
        <v/>
      </c>
      <c r="D6" s="9" t="n">
        <v>9</v>
      </c>
      <c r="E6" s="11" t="n">
        <v>516</v>
      </c>
      <c r="F6" s="11" t="n">
        <v>253</v>
      </c>
    </row>
    <row r="7">
      <c r="A7" s="4" t="n">
        <v>46272</v>
      </c>
      <c r="B7" s="9" t="inlineStr">
        <is>
          <t>FL01</t>
        </is>
      </c>
      <c r="C7" s="10">
        <f>A7-_xlfn.XLOOKUP(B7,Setup!$A$9:$A$11,Setup!$C$9:$C$11)+1</f>
        <v/>
      </c>
      <c r="D7" s="9" t="n">
        <v>9</v>
      </c>
      <c r="E7" s="11" t="n">
        <v>678</v>
      </c>
      <c r="F7" s="11" t="n">
        <v>409</v>
      </c>
    </row>
    <row r="8">
      <c r="A8" s="4" t="n">
        <v>46275</v>
      </c>
      <c r="B8" s="9" t="inlineStr">
        <is>
          <t>FL01</t>
        </is>
      </c>
      <c r="C8" s="10">
        <f>A8-_xlfn.XLOOKUP(B8,Setup!$A$9:$A$11,Setup!$C$9:$C$11)+1</f>
        <v/>
      </c>
      <c r="D8" s="9" t="n">
        <v>9</v>
      </c>
      <c r="E8" s="11" t="n">
        <v>840</v>
      </c>
      <c r="F8" s="11" t="n">
        <v>565</v>
      </c>
    </row>
    <row r="9">
      <c r="A9" s="4" t="n">
        <v>46278</v>
      </c>
      <c r="B9" s="9" t="inlineStr">
        <is>
          <t>FL01</t>
        </is>
      </c>
      <c r="C9" s="10">
        <f>A9-_xlfn.XLOOKUP(B9,Setup!$A$9:$A$11,Setup!$C$9:$C$11)+1</f>
        <v/>
      </c>
      <c r="D9" s="9" t="n">
        <v>3</v>
      </c>
      <c r="E9" s="11" t="n">
        <v>1002</v>
      </c>
      <c r="F9" s="11" t="n">
        <v>721</v>
      </c>
    </row>
    <row r="10">
      <c r="A10" s="4" t="n">
        <v>46281</v>
      </c>
      <c r="B10" s="9" t="inlineStr">
        <is>
          <t>FL01</t>
        </is>
      </c>
      <c r="C10" s="10">
        <f>A10-_xlfn.XLOOKUP(B10,Setup!$A$9:$A$11,Setup!$C$9:$C$11)+1</f>
        <v/>
      </c>
      <c r="D10" s="9" t="n">
        <v>6</v>
      </c>
      <c r="E10" s="11" t="n">
        <v>1164</v>
      </c>
      <c r="F10" s="11" t="n">
        <v>877</v>
      </c>
    </row>
    <row r="11">
      <c r="A11" s="4" t="n">
        <v>46284</v>
      </c>
      <c r="B11" s="9" t="inlineStr">
        <is>
          <t>FL01</t>
        </is>
      </c>
      <c r="C11" s="10">
        <f>A11-_xlfn.XLOOKUP(B11,Setup!$A$9:$A$11,Setup!$C$9:$C$11)+1</f>
        <v/>
      </c>
      <c r="D11" s="9" t="n">
        <v>6</v>
      </c>
      <c r="E11" s="11" t="n">
        <v>1326</v>
      </c>
      <c r="F11" s="11" t="n">
        <v>1033</v>
      </c>
    </row>
    <row r="12">
      <c r="A12" s="4" t="n">
        <v>46287</v>
      </c>
      <c r="B12" s="9" t="inlineStr">
        <is>
          <t>FL01</t>
        </is>
      </c>
      <c r="C12" s="10">
        <f>A12-_xlfn.XLOOKUP(B12,Setup!$A$9:$A$11,Setup!$C$9:$C$11)+1</f>
        <v/>
      </c>
      <c r="D12" s="9" t="n">
        <v>0</v>
      </c>
      <c r="E12" s="11" t="n">
        <v>1488</v>
      </c>
      <c r="F12" s="11" t="n">
        <v>1189</v>
      </c>
    </row>
    <row r="13">
      <c r="A13" s="4" t="n">
        <v>46290</v>
      </c>
      <c r="B13" s="9" t="inlineStr">
        <is>
          <t>FL01</t>
        </is>
      </c>
      <c r="C13" s="10">
        <f>A13-_xlfn.XLOOKUP(B13,Setup!$A$9:$A$11,Setup!$C$9:$C$11)+1</f>
        <v/>
      </c>
      <c r="D13" s="9" t="n">
        <v>9</v>
      </c>
      <c r="E13" s="11" t="n">
        <v>1650</v>
      </c>
      <c r="F13" s="11" t="n">
        <v>1345</v>
      </c>
    </row>
    <row r="14">
      <c r="A14" s="4" t="n">
        <v>46293</v>
      </c>
      <c r="B14" s="9" t="inlineStr">
        <is>
          <t>FL01</t>
        </is>
      </c>
      <c r="C14" s="10">
        <f>A14-_xlfn.XLOOKUP(B14,Setup!$A$9:$A$11,Setup!$C$9:$C$11)+1</f>
        <v/>
      </c>
      <c r="D14" s="9" t="n">
        <v>0</v>
      </c>
      <c r="E14" s="11" t="n">
        <v>1812</v>
      </c>
      <c r="F14" s="11" t="n">
        <v>1501</v>
      </c>
    </row>
    <row r="15">
      <c r="A15" s="4" t="n">
        <v>46296</v>
      </c>
      <c r="B15" s="9" t="inlineStr">
        <is>
          <t>FL01</t>
        </is>
      </c>
      <c r="C15" s="10">
        <f>A15-_xlfn.XLOOKUP(B15,Setup!$A$9:$A$11,Setup!$C$9:$C$11)+1</f>
        <v/>
      </c>
      <c r="D15" s="9" t="n">
        <v>0</v>
      </c>
      <c r="E15" s="11" t="n">
        <v>1974</v>
      </c>
      <c r="F15" s="11" t="n">
        <v>1657</v>
      </c>
    </row>
    <row r="16">
      <c r="A16" s="4" t="n">
        <v>46299</v>
      </c>
      <c r="B16" s="9" t="inlineStr">
        <is>
          <t>FL01</t>
        </is>
      </c>
      <c r="C16" s="10">
        <f>A16-_xlfn.XLOOKUP(B16,Setup!$A$9:$A$11,Setup!$C$9:$C$11)+1</f>
        <v/>
      </c>
      <c r="D16" s="9" t="n">
        <v>6</v>
      </c>
      <c r="E16" s="11" t="n">
        <v>2136</v>
      </c>
      <c r="F16" s="11" t="n">
        <v>1813</v>
      </c>
    </row>
    <row r="17">
      <c r="A17" s="4" t="n">
        <v>46302</v>
      </c>
      <c r="B17" s="9" t="inlineStr">
        <is>
          <t>FL01</t>
        </is>
      </c>
      <c r="C17" s="10">
        <f>A17-_xlfn.XLOOKUP(B17,Setup!$A$9:$A$11,Setup!$C$9:$C$11)+1</f>
        <v/>
      </c>
      <c r="D17" s="9" t="n">
        <v>6</v>
      </c>
      <c r="E17" s="11" t="n">
        <v>2298</v>
      </c>
      <c r="F17" s="11" t="n">
        <v>1969</v>
      </c>
    </row>
    <row r="18">
      <c r="A18" s="4" t="n">
        <v>46305</v>
      </c>
      <c r="B18" s="9" t="inlineStr">
        <is>
          <t>FL01</t>
        </is>
      </c>
      <c r="C18" s="10">
        <f>A18-_xlfn.XLOOKUP(B18,Setup!$A$9:$A$11,Setup!$C$9:$C$11)+1</f>
        <v/>
      </c>
      <c r="D18" s="9" t="n">
        <v>3</v>
      </c>
      <c r="E18" s="11" t="n">
        <v>2460</v>
      </c>
      <c r="F18" s="11" t="n">
        <v>2125</v>
      </c>
    </row>
    <row r="19">
      <c r="A19" s="4" t="n">
        <v>46277</v>
      </c>
      <c r="B19" s="9" t="inlineStr">
        <is>
          <t>FL02</t>
        </is>
      </c>
      <c r="C19" s="10">
        <f>A19-_xlfn.XLOOKUP(B19,Setup!$A$9:$A$11,Setup!$C$9:$C$11)+1</f>
        <v/>
      </c>
      <c r="D19" s="9" t="n">
        <v>186</v>
      </c>
      <c r="E19" s="11" t="n">
        <v>282</v>
      </c>
      <c r="F19" s="11" t="n">
        <v>45</v>
      </c>
    </row>
    <row r="20">
      <c r="A20" s="4" t="n">
        <v>46280</v>
      </c>
      <c r="B20" s="9" t="inlineStr">
        <is>
          <t>FL02</t>
        </is>
      </c>
      <c r="C20" s="10">
        <f>A20-_xlfn.XLOOKUP(B20,Setup!$A$9:$A$11,Setup!$C$9:$C$11)+1</f>
        <v/>
      </c>
      <c r="D20" s="9" t="n">
        <v>3</v>
      </c>
      <c r="E20" s="11" t="n">
        <v>414</v>
      </c>
      <c r="F20" s="11" t="n">
        <v>253</v>
      </c>
    </row>
    <row r="21">
      <c r="A21" s="4" t="n">
        <v>46283</v>
      </c>
      <c r="B21" s="9" t="inlineStr">
        <is>
          <t>FL02</t>
        </is>
      </c>
      <c r="C21" s="10">
        <f>A21-_xlfn.XLOOKUP(B21,Setup!$A$9:$A$11,Setup!$C$9:$C$11)+1</f>
        <v/>
      </c>
      <c r="D21" s="9" t="n">
        <v>0</v>
      </c>
      <c r="E21" s="11" t="n">
        <v>543</v>
      </c>
      <c r="F21" s="11" t="n">
        <v>409</v>
      </c>
    </row>
    <row r="22">
      <c r="A22" s="4" t="n">
        <v>46286</v>
      </c>
      <c r="B22" s="9" t="inlineStr">
        <is>
          <t>FL02</t>
        </is>
      </c>
      <c r="C22" s="10">
        <f>A22-_xlfn.XLOOKUP(B22,Setup!$A$9:$A$11,Setup!$C$9:$C$11)+1</f>
        <v/>
      </c>
      <c r="D22" s="9" t="n">
        <v>0</v>
      </c>
      <c r="E22" s="11" t="n">
        <v>672</v>
      </c>
      <c r="F22" s="11" t="n">
        <v>565</v>
      </c>
    </row>
    <row r="23">
      <c r="A23" s="4" t="n">
        <v>46289</v>
      </c>
      <c r="B23" s="9" t="inlineStr">
        <is>
          <t>FL02</t>
        </is>
      </c>
      <c r="C23" s="10">
        <f>A23-_xlfn.XLOOKUP(B23,Setup!$A$9:$A$11,Setup!$C$9:$C$11)+1</f>
        <v/>
      </c>
      <c r="D23" s="9" t="n">
        <v>3</v>
      </c>
      <c r="E23" s="11" t="n">
        <v>801</v>
      </c>
      <c r="F23" s="11" t="n">
        <v>721</v>
      </c>
    </row>
    <row r="24">
      <c r="A24" s="4" t="n">
        <v>46292</v>
      </c>
      <c r="B24" s="9" t="inlineStr">
        <is>
          <t>FL02</t>
        </is>
      </c>
      <c r="C24" s="10">
        <f>A24-_xlfn.XLOOKUP(B24,Setup!$A$9:$A$11,Setup!$C$9:$C$11)+1</f>
        <v/>
      </c>
      <c r="D24" s="9" t="n">
        <v>3</v>
      </c>
      <c r="E24" s="11" t="n">
        <v>930</v>
      </c>
      <c r="F24" s="11" t="n">
        <v>877</v>
      </c>
    </row>
    <row r="25">
      <c r="A25" s="4" t="n">
        <v>46295</v>
      </c>
      <c r="B25" s="9" t="inlineStr">
        <is>
          <t>FL02</t>
        </is>
      </c>
      <c r="C25" s="10">
        <f>A25-_xlfn.XLOOKUP(B25,Setup!$A$9:$A$11,Setup!$C$9:$C$11)+1</f>
        <v/>
      </c>
      <c r="D25" s="9" t="n">
        <v>0</v>
      </c>
      <c r="E25" s="11" t="n">
        <v>1062</v>
      </c>
      <c r="F25" s="11" t="n">
        <v>1033</v>
      </c>
    </row>
    <row r="26">
      <c r="A26" s="4" t="n">
        <v>46298</v>
      </c>
      <c r="B26" s="9" t="inlineStr">
        <is>
          <t>FL02</t>
        </is>
      </c>
      <c r="C26" s="10">
        <f>A26-_xlfn.XLOOKUP(B26,Setup!$A$9:$A$11,Setup!$C$9:$C$11)+1</f>
        <v/>
      </c>
      <c r="D26" s="9" t="n">
        <v>9</v>
      </c>
      <c r="E26" s="11" t="n">
        <v>1191</v>
      </c>
      <c r="F26" s="11" t="n">
        <v>1189</v>
      </c>
    </row>
    <row r="27">
      <c r="A27" s="4" t="n">
        <v>46301</v>
      </c>
      <c r="B27" s="9" t="inlineStr">
        <is>
          <t>FL02</t>
        </is>
      </c>
      <c r="C27" s="10">
        <f>A27-_xlfn.XLOOKUP(B27,Setup!$A$9:$A$11,Setup!$C$9:$C$11)+1</f>
        <v/>
      </c>
      <c r="D27" s="9" t="n">
        <v>9</v>
      </c>
      <c r="E27" s="11" t="n">
        <v>1320</v>
      </c>
      <c r="F27" s="11" t="n">
        <v>1345</v>
      </c>
    </row>
    <row r="28">
      <c r="A28" s="4" t="n">
        <v>46304</v>
      </c>
      <c r="B28" s="9" t="inlineStr">
        <is>
          <t>FL02</t>
        </is>
      </c>
      <c r="C28" s="10">
        <f>A28-_xlfn.XLOOKUP(B28,Setup!$A$9:$A$11,Setup!$C$9:$C$11)+1</f>
        <v/>
      </c>
      <c r="D28" s="9" t="n">
        <v>3</v>
      </c>
      <c r="E28" s="11" t="n">
        <v>1449</v>
      </c>
      <c r="F28" s="11" t="n">
        <v>1501</v>
      </c>
    </row>
    <row r="29">
      <c r="A29" s="4" t="n">
        <v>46307</v>
      </c>
      <c r="B29" s="9" t="inlineStr">
        <is>
          <t>FL02</t>
        </is>
      </c>
      <c r="C29" s="10">
        <f>A29-_xlfn.XLOOKUP(B29,Setup!$A$9:$A$11,Setup!$C$9:$C$11)+1</f>
        <v/>
      </c>
      <c r="D29" s="9" t="n">
        <v>0</v>
      </c>
      <c r="E29" s="11" t="n">
        <v>1578</v>
      </c>
      <c r="F29" s="11" t="n">
        <v>1657</v>
      </c>
    </row>
    <row r="30">
      <c r="A30" s="4" t="n">
        <v>46310</v>
      </c>
      <c r="B30" s="9" t="inlineStr">
        <is>
          <t>FL02</t>
        </is>
      </c>
      <c r="C30" s="10">
        <f>A30-_xlfn.XLOOKUP(B30,Setup!$A$9:$A$11,Setup!$C$9:$C$11)+1</f>
        <v/>
      </c>
      <c r="D30" s="9" t="n">
        <v>3</v>
      </c>
      <c r="E30" s="11" t="n">
        <v>1710</v>
      </c>
      <c r="F30" s="11" t="n">
        <v>1813</v>
      </c>
    </row>
    <row r="31">
      <c r="A31" s="4" t="n">
        <v>46291</v>
      </c>
      <c r="B31" s="9" t="inlineStr">
        <is>
          <t>FL03</t>
        </is>
      </c>
      <c r="C31" s="10">
        <f>A31-_xlfn.XLOOKUP(B31,Setup!$A$9:$A$11,Setup!$C$9:$C$11)+1</f>
        <v/>
      </c>
      <c r="D31" s="9" t="n">
        <v>3</v>
      </c>
      <c r="E31" s="11" t="n">
        <v>318</v>
      </c>
      <c r="F31" s="11" t="n">
        <v>45</v>
      </c>
    </row>
    <row r="32">
      <c r="A32" s="4" t="n">
        <v>46294</v>
      </c>
      <c r="B32" s="9" t="inlineStr">
        <is>
          <t>FL03</t>
        </is>
      </c>
      <c r="C32" s="10">
        <f>A32-_xlfn.XLOOKUP(B32,Setup!$A$9:$A$11,Setup!$C$9:$C$11)+1</f>
        <v/>
      </c>
      <c r="D32" s="9" t="n">
        <v>3</v>
      </c>
      <c r="E32" s="11" t="n">
        <v>465</v>
      </c>
      <c r="F32" s="11" t="n">
        <v>253</v>
      </c>
    </row>
    <row r="33">
      <c r="A33" s="4" t="n">
        <v>46297</v>
      </c>
      <c r="B33" s="9" t="inlineStr">
        <is>
          <t>FL03</t>
        </is>
      </c>
      <c r="C33" s="10">
        <f>A33-_xlfn.XLOOKUP(B33,Setup!$A$9:$A$11,Setup!$C$9:$C$11)+1</f>
        <v/>
      </c>
      <c r="D33" s="9" t="n">
        <v>3</v>
      </c>
      <c r="E33" s="11" t="n">
        <v>609</v>
      </c>
      <c r="F33" s="11" t="n">
        <v>409</v>
      </c>
    </row>
    <row r="34">
      <c r="A34" s="4" t="n">
        <v>46300</v>
      </c>
      <c r="B34" s="9" t="inlineStr">
        <is>
          <t>FL03</t>
        </is>
      </c>
      <c r="C34" s="10">
        <f>A34-_xlfn.XLOOKUP(B34,Setup!$A$9:$A$11,Setup!$C$9:$C$11)+1</f>
        <v/>
      </c>
      <c r="D34" s="9" t="n">
        <v>0</v>
      </c>
      <c r="E34" s="11" t="n">
        <v>756</v>
      </c>
      <c r="F34" s="11" t="n">
        <v>565</v>
      </c>
    </row>
    <row r="35">
      <c r="A35" s="4" t="n">
        <v>46303</v>
      </c>
      <c r="B35" s="9" t="inlineStr">
        <is>
          <t>FL03</t>
        </is>
      </c>
      <c r="C35" s="10">
        <f>A35-_xlfn.XLOOKUP(B35,Setup!$A$9:$A$11,Setup!$C$9:$C$11)+1</f>
        <v/>
      </c>
      <c r="D35" s="9" t="n">
        <v>3</v>
      </c>
      <c r="E35" s="11" t="n">
        <v>903</v>
      </c>
      <c r="F35" s="11" t="n">
        <v>721</v>
      </c>
    </row>
    <row r="36">
      <c r="A36" s="4" t="n">
        <v>46306</v>
      </c>
      <c r="B36" s="9" t="inlineStr">
        <is>
          <t>FL03</t>
        </is>
      </c>
      <c r="C36" s="10">
        <f>A36-_xlfn.XLOOKUP(B36,Setup!$A$9:$A$11,Setup!$C$9:$C$11)+1</f>
        <v/>
      </c>
      <c r="D36" s="9" t="n">
        <v>9</v>
      </c>
      <c r="E36" s="11" t="n">
        <v>1047</v>
      </c>
      <c r="F36" s="11" t="n">
        <v>877</v>
      </c>
    </row>
    <row r="37">
      <c r="A37" s="4" t="n">
        <v>46309</v>
      </c>
      <c r="B37" s="9" t="inlineStr">
        <is>
          <t>FL03</t>
        </is>
      </c>
      <c r="C37" s="10">
        <f>A37-_xlfn.XLOOKUP(B37,Setup!$A$9:$A$11,Setup!$C$9:$C$11)+1</f>
        <v/>
      </c>
      <c r="D37" s="9" t="n">
        <v>3</v>
      </c>
      <c r="E37" s="11" t="n">
        <v>1194</v>
      </c>
      <c r="F37" s="11" t="n">
        <v>1033</v>
      </c>
    </row>
    <row r="38">
      <c r="A38" s="4" t="n">
        <v>46312</v>
      </c>
      <c r="B38" s="9" t="inlineStr">
        <is>
          <t>FL03</t>
        </is>
      </c>
      <c r="C38" s="10">
        <f>A38-_xlfn.XLOOKUP(B38,Setup!$A$9:$A$11,Setup!$C$9:$C$11)+1</f>
        <v/>
      </c>
      <c r="D38" s="9" t="n">
        <v>3</v>
      </c>
      <c r="E38" s="11" t="n">
        <v>1338</v>
      </c>
      <c r="F38" s="11" t="n">
        <v>1189</v>
      </c>
    </row>
  </sheetData>
  <dataValidations count="1">
    <dataValidation sqref="B5:B3000" showDropDown="0" showInputMessage="0" showErrorMessage="1" allowBlank="1" errorTitle="Not in the list" error="Pick a value from the list" type="list">
      <formula1>=Setup!$A$9:$A$11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selection activeCell="A1" sqref="A1"/>
    </sheetView>
  </sheetViews>
  <sheetFormatPr baseColWidth="8" defaultRowHeight="15"/>
  <cols>
    <col width="11" customWidth="1" min="1" max="1"/>
    <col width="7" customWidth="1" min="2" max="2"/>
    <col width="8" customWidth="1" min="3" max="3"/>
    <col width="13" customWidth="1" min="4" max="4"/>
    <col width="12" customWidth="1" min="5" max="5"/>
    <col width="12" customWidth="1" min="6" max="6"/>
    <col width="12" customWidth="1" min="7" max="7"/>
  </cols>
  <sheetData>
    <row r="1">
      <c r="A1" s="1" t="inlineStr">
        <is>
          <t>Bird sales</t>
        </is>
      </c>
    </row>
    <row r="2">
      <c r="A2" s="2" t="inlineStr">
        <is>
          <t>One row per lifting: birds, live weight and rate per kg.</t>
        </is>
      </c>
    </row>
    <row r="4">
      <c r="A4" s="8" t="inlineStr">
        <is>
          <t>Date</t>
        </is>
      </c>
      <c r="B4" s="8" t="inlineStr">
        <is>
          <t>Flock</t>
        </is>
      </c>
      <c r="C4" s="8" t="inlineStr">
        <is>
          <t>Birds</t>
        </is>
      </c>
      <c r="D4" s="8" t="inlineStr">
        <is>
          <t>Live weight (kg)</t>
        </is>
      </c>
      <c r="E4" s="8" t="inlineStr">
        <is>
          <t>Rate per kg (₹)</t>
        </is>
      </c>
      <c r="F4" s="8" t="inlineStr">
        <is>
          <t>Amount (₹)</t>
        </is>
      </c>
      <c r="G4" s="8" t="inlineStr">
        <is>
          <t>Avg weight (kg)</t>
        </is>
      </c>
    </row>
    <row r="5">
      <c r="A5" s="4" t="n">
        <v>46305</v>
      </c>
      <c r="B5" s="9" t="inlineStr">
        <is>
          <t>FL01</t>
        </is>
      </c>
      <c r="C5" s="9" t="n">
        <v>1800</v>
      </c>
      <c r="D5" s="11" t="n">
        <v>4140</v>
      </c>
      <c r="E5" s="5" t="n">
        <v>98</v>
      </c>
      <c r="F5" s="12">
        <f>D5*E5</f>
        <v/>
      </c>
      <c r="G5" s="13">
        <f>ROUND(D5/C5,2)</f>
        <v/>
      </c>
    </row>
    <row r="6">
      <c r="A6" s="4" t="n">
        <v>46307</v>
      </c>
      <c r="B6" s="9" t="inlineStr">
        <is>
          <t>FL01</t>
        </is>
      </c>
      <c r="C6" s="9" t="n">
        <v>1500</v>
      </c>
      <c r="D6" s="11" t="n">
        <v>3510</v>
      </c>
      <c r="E6" s="5" t="n">
        <v>102</v>
      </c>
      <c r="F6" s="12">
        <f>D6*E6</f>
        <v/>
      </c>
      <c r="G6" s="13">
        <f>ROUND(D6/C6,2)</f>
        <v/>
      </c>
    </row>
    <row r="7">
      <c r="A7" s="4" t="n">
        <v>46309</v>
      </c>
      <c r="B7" s="9" t="inlineStr">
        <is>
          <t>FL01</t>
        </is>
      </c>
      <c r="C7" s="9" t="n">
        <v>1520</v>
      </c>
      <c r="D7" s="11" t="n">
        <v>3600</v>
      </c>
      <c r="E7" s="5" t="n">
        <v>100</v>
      </c>
      <c r="F7" s="12">
        <f>D7*E7</f>
        <v/>
      </c>
      <c r="G7" s="13">
        <f>ROUND(D7/C7,2)</f>
        <v/>
      </c>
    </row>
  </sheetData>
  <dataValidations count="1">
    <dataValidation sqref="B5:B1000" showDropDown="0" showInputMessage="0" showErrorMessage="1" allowBlank="1" errorTitle="Not in the list" error="Pick a value from the list" type="list">
      <formula1>=Setup!$A$9:$A$11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11" customWidth="1" min="1" max="1"/>
    <col width="11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5" customWidth="1" min="13" max="13"/>
  </cols>
  <sheetData>
    <row r="1">
      <c r="A1" s="1" t="inlineStr">
        <is>
          <t>Flock report</t>
        </is>
      </c>
    </row>
    <row r="2">
      <c r="A2" s="2" t="inlineStr">
        <is>
          <t>Mortality = deaths ÷ chicks placed. FCR = feed ÷ live weight sold, for flocks fully or partly sold.</t>
        </is>
      </c>
    </row>
    <row r="4">
      <c r="A4" s="8" t="inlineStr">
        <is>
          <t>Flock</t>
        </is>
      </c>
      <c r="B4" s="8" t="inlineStr">
        <is>
          <t>Chicks placed</t>
        </is>
      </c>
      <c r="C4" s="8" t="inlineStr">
        <is>
          <t>Deaths</t>
        </is>
      </c>
      <c r="D4" s="8" t="inlineStr">
        <is>
          <t>Mortality %</t>
        </is>
      </c>
      <c r="E4" s="8" t="inlineStr">
        <is>
          <t>Birds sold</t>
        </is>
      </c>
      <c r="F4" s="8" t="inlineStr">
        <is>
          <t>Birds in shed</t>
        </is>
      </c>
      <c r="G4" s="8" t="inlineStr">
        <is>
          <t>Feed (kg)</t>
        </is>
      </c>
      <c r="H4" s="8" t="inlineStr">
        <is>
          <t>Kg sold</t>
        </is>
      </c>
      <c r="I4" s="8" t="inlineStr">
        <is>
          <t>FCR</t>
        </is>
      </c>
      <c r="J4" s="8" t="inlineStr">
        <is>
          <t>Cost (₹)</t>
        </is>
      </c>
      <c r="K4" s="8" t="inlineStr">
        <is>
          <t>Sales (₹)</t>
        </is>
      </c>
      <c r="L4" s="8" t="inlineStr">
        <is>
          <t>Profit (₹)</t>
        </is>
      </c>
      <c r="M4" s="8" t="inlineStr">
        <is>
          <t>Alert</t>
        </is>
      </c>
    </row>
    <row r="5">
      <c r="A5" s="10">
        <f>Setup!A9</f>
        <v/>
      </c>
      <c r="B5" s="10">
        <f>Setup!D9</f>
        <v/>
      </c>
      <c r="C5" s="10">
        <f>SUMIFS('Daily log'!$D$5:$D$3000,'Daily log'!$B$5:$B$3000,A5)</f>
        <v/>
      </c>
      <c r="D5" s="14">
        <f>C5/B5</f>
        <v/>
      </c>
      <c r="E5" s="10">
        <f>SUMIFS(Sales!$C$5:$C$1000,Sales!$B$5:$B$1000,A5)</f>
        <v/>
      </c>
      <c r="F5" s="10">
        <f>B5-C5-E5</f>
        <v/>
      </c>
      <c r="G5" s="15">
        <f>SUMIFS('Daily log'!$E$5:$E$3000,'Daily log'!$B$5:$B$3000,A5)</f>
        <v/>
      </c>
      <c r="H5" s="15">
        <f>SUMIFS(Sales!$D$5:$D$1000,Sales!$B$5:$B$1000,A5)</f>
        <v/>
      </c>
      <c r="I5" s="13">
        <f>IF(H5=0,0,ROUND(G5/H5,2))</f>
        <v/>
      </c>
      <c r="J5" s="12">
        <f>B5*Setup!E9+G5*Setup!$B$4+Setup!F9</f>
        <v/>
      </c>
      <c r="K5" s="12">
        <f>SUMIFS(Sales!$F$5:$F$1000,Sales!$B$5:$B$1000,A5)</f>
        <v/>
      </c>
      <c r="L5" s="12">
        <f>K5-J5</f>
        <v/>
      </c>
      <c r="M5" s="10">
        <f>IF(D5&gt;Setup!$B$5,"High mortality",IF(I5&gt;Setup!$B$6,"Check FCR","OK"))</f>
        <v/>
      </c>
    </row>
    <row r="6">
      <c r="A6" s="10">
        <f>Setup!A10</f>
        <v/>
      </c>
      <c r="B6" s="10">
        <f>Setup!D10</f>
        <v/>
      </c>
      <c r="C6" s="10">
        <f>SUMIFS('Daily log'!$D$5:$D$3000,'Daily log'!$B$5:$B$3000,A6)</f>
        <v/>
      </c>
      <c r="D6" s="14">
        <f>C6/B6</f>
        <v/>
      </c>
      <c r="E6" s="10">
        <f>SUMIFS(Sales!$C$5:$C$1000,Sales!$B$5:$B$1000,A6)</f>
        <v/>
      </c>
      <c r="F6" s="10">
        <f>B6-C6-E6</f>
        <v/>
      </c>
      <c r="G6" s="15">
        <f>SUMIFS('Daily log'!$E$5:$E$3000,'Daily log'!$B$5:$B$3000,A6)</f>
        <v/>
      </c>
      <c r="H6" s="15">
        <f>SUMIFS(Sales!$D$5:$D$1000,Sales!$B$5:$B$1000,A6)</f>
        <v/>
      </c>
      <c r="I6" s="13">
        <f>IF(H6=0,0,ROUND(G6/H6,2))</f>
        <v/>
      </c>
      <c r="J6" s="12">
        <f>B6*Setup!E10+G6*Setup!$B$4+Setup!F10</f>
        <v/>
      </c>
      <c r="K6" s="12">
        <f>SUMIFS(Sales!$F$5:$F$1000,Sales!$B$5:$B$1000,A6)</f>
        <v/>
      </c>
      <c r="L6" s="12">
        <f>K6-J6</f>
        <v/>
      </c>
      <c r="M6" s="10">
        <f>IF(D6&gt;Setup!$B$5,"High mortality",IF(I6&gt;Setup!$B$6,"Check FCR","OK"))</f>
        <v/>
      </c>
    </row>
    <row r="7">
      <c r="A7" s="10">
        <f>Setup!A11</f>
        <v/>
      </c>
      <c r="B7" s="10">
        <f>Setup!D11</f>
        <v/>
      </c>
      <c r="C7" s="10">
        <f>SUMIFS('Daily log'!$D$5:$D$3000,'Daily log'!$B$5:$B$3000,A7)</f>
        <v/>
      </c>
      <c r="D7" s="14">
        <f>C7/B7</f>
        <v/>
      </c>
      <c r="E7" s="10">
        <f>SUMIFS(Sales!$C$5:$C$1000,Sales!$B$5:$B$1000,A7)</f>
        <v/>
      </c>
      <c r="F7" s="10">
        <f>B7-C7-E7</f>
        <v/>
      </c>
      <c r="G7" s="15">
        <f>SUMIFS('Daily log'!$E$5:$E$3000,'Daily log'!$B$5:$B$3000,A7)</f>
        <v/>
      </c>
      <c r="H7" s="15">
        <f>SUMIFS(Sales!$D$5:$D$1000,Sales!$B$5:$B$1000,A7)</f>
        <v/>
      </c>
      <c r="I7" s="13">
        <f>IF(H7=0,0,ROUND(G7/H7,2))</f>
        <v/>
      </c>
      <c r="J7" s="12">
        <f>B7*Setup!E11+G7*Setup!$B$4+Setup!F11</f>
        <v/>
      </c>
      <c r="K7" s="12">
        <f>SUMIFS(Sales!$F$5:$F$1000,Sales!$B$5:$B$1000,A7)</f>
        <v/>
      </c>
      <c r="L7" s="12">
        <f>K7-J7</f>
        <v/>
      </c>
      <c r="M7" s="10">
        <f>IF(D7&gt;Setup!$B$5,"High mortality",IF(I7&gt;Setup!$B$6,"Check FCR","OK"))</f>
        <v/>
      </c>
    </row>
    <row r="8">
      <c r="A8" s="16" t="inlineStr">
        <is>
          <t>Total</t>
        </is>
      </c>
      <c r="B8" s="16">
        <f>SUM(B5:B7)</f>
        <v/>
      </c>
      <c r="C8" s="16">
        <f>SUM(C5:C7)</f>
        <v/>
      </c>
      <c r="E8" s="16">
        <f>SUM(E5:E7)</f>
        <v/>
      </c>
      <c r="F8" s="16">
        <f>SUM(F5:F7)</f>
        <v/>
      </c>
      <c r="G8" s="16">
        <f>SUM(G5:G7)</f>
        <v/>
      </c>
      <c r="H8" s="16">
        <f>SUM(H5:H7)</f>
        <v/>
      </c>
      <c r="J8" s="17">
        <f>SUM(J5:J7)</f>
        <v/>
      </c>
      <c r="K8" s="17">
        <f>SUM(K5:K7)</f>
        <v/>
      </c>
      <c r="L8" s="17">
        <f>SUM(L5:L7)</f>
        <v/>
      </c>
    </row>
  </sheetData>
  <conditionalFormatting sqref="M5:M7">
    <cfRule type="cellIs" priority="1" operator="notEqual" dxfId="0">
      <formula>"OK"</formula>
    </cfRule>
  </conditionalFormatting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18" customWidth="1" min="1" max="1"/>
    <col width="16" customWidth="1" min="2" max="2"/>
  </cols>
  <sheetData>
    <row r="1">
      <c r="A1" s="1" t="inlineStr">
        <is>
          <t>Printable flock card</t>
        </is>
      </c>
    </row>
    <row r="2">
      <c r="A2" s="2" t="inlineStr">
        <is>
          <t>Type a flock in B4. Print A1:B16.</t>
        </is>
      </c>
    </row>
    <row r="3">
      <c r="A3" s="3" t="inlineStr">
        <is>
          <t>Shraddha Poultry, Kolhapur</t>
        </is>
      </c>
    </row>
    <row r="4">
      <c r="A4" s="3" t="inlineStr">
        <is>
          <t>Flock</t>
        </is>
      </c>
      <c r="B4" s="9" t="inlineStr">
        <is>
          <t>FL01</t>
        </is>
      </c>
    </row>
    <row r="6">
      <c r="A6" s="3" t="inlineStr">
        <is>
          <t>Chicks placed</t>
        </is>
      </c>
      <c r="B6" s="10">
        <f>_xlfn.XLOOKUP($B$4,'Flock report'!$A$5:$A$7,'Flock report'!$B$5:$B$7,"Not found")</f>
        <v/>
      </c>
    </row>
    <row r="7">
      <c r="A7" s="3" t="inlineStr">
        <is>
          <t>Deaths</t>
        </is>
      </c>
      <c r="B7" s="10">
        <f>_xlfn.XLOOKUP($B$4,'Flock report'!$A$5:$A$7,'Flock report'!$C$5:$C$7,"Not found")</f>
        <v/>
      </c>
    </row>
    <row r="8">
      <c r="A8" s="3" t="inlineStr">
        <is>
          <t>Mortality %</t>
        </is>
      </c>
      <c r="B8" s="14">
        <f>_xlfn.XLOOKUP($B$4,'Flock report'!$A$5:$A$7,'Flock report'!$D$5:$D$7,"Not found")</f>
        <v/>
      </c>
    </row>
    <row r="9">
      <c r="A9" s="3" t="inlineStr">
        <is>
          <t>Birds sold</t>
        </is>
      </c>
      <c r="B9" s="10">
        <f>_xlfn.XLOOKUP($B$4,'Flock report'!$A$5:$A$7,'Flock report'!$E$5:$E$7,"Not found")</f>
        <v/>
      </c>
    </row>
    <row r="10">
      <c r="A10" s="3" t="inlineStr">
        <is>
          <t>Birds in shed</t>
        </is>
      </c>
      <c r="B10" s="10">
        <f>_xlfn.XLOOKUP($B$4,'Flock report'!$A$5:$A$7,'Flock report'!$F$5:$F$7,"Not found")</f>
        <v/>
      </c>
    </row>
    <row r="11">
      <c r="A11" s="3" t="inlineStr">
        <is>
          <t>Feed (kg)</t>
        </is>
      </c>
      <c r="B11" s="15">
        <f>_xlfn.XLOOKUP($B$4,'Flock report'!$A$5:$A$7,'Flock report'!$G$5:$G$7,"Not found")</f>
        <v/>
      </c>
    </row>
    <row r="12">
      <c r="A12" s="3" t="inlineStr">
        <is>
          <t>Kg sold</t>
        </is>
      </c>
      <c r="B12" s="15">
        <f>_xlfn.XLOOKUP($B$4,'Flock report'!$A$5:$A$7,'Flock report'!$H$5:$H$7,"Not found")</f>
        <v/>
      </c>
    </row>
    <row r="13">
      <c r="A13" s="3" t="inlineStr">
        <is>
          <t>FCR</t>
        </is>
      </c>
      <c r="B13" s="13">
        <f>_xlfn.XLOOKUP($B$4,'Flock report'!$A$5:$A$7,'Flock report'!$I$5:$I$7,"Not found")</f>
        <v/>
      </c>
    </row>
    <row r="14">
      <c r="A14" s="3" t="inlineStr">
        <is>
          <t>Cost (₹)</t>
        </is>
      </c>
      <c r="B14" s="12">
        <f>_xlfn.XLOOKUP($B$4,'Flock report'!$A$5:$A$7,'Flock report'!$J$5:$J$7,"Not found")</f>
        <v/>
      </c>
    </row>
    <row r="15">
      <c r="A15" s="3" t="inlineStr">
        <is>
          <t>Sales (₹)</t>
        </is>
      </c>
      <c r="B15" s="12">
        <f>_xlfn.XLOOKUP($B$4,'Flock report'!$A$5:$A$7,'Flock report'!$K$5:$K$7,"Not found")</f>
        <v/>
      </c>
    </row>
    <row r="16">
      <c r="A16" s="3" t="inlineStr">
        <is>
          <t>Profit (₹)</t>
        </is>
      </c>
      <c r="B16" s="12">
        <f>_xlfn.XLOOKUP($B$4,'Flock report'!$A$5:$A$7,'Flock report'!$L$5:$L$7,"Not found")</f>
        <v/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F5"/>
  <sheetViews>
    <sheetView workbookViewId="0">
      <selection activeCell="A1" sqref="A1"/>
    </sheetView>
  </sheetViews>
  <sheetFormatPr baseColWidth="8" defaultRowHeight="15"/>
  <cols>
    <col width="17" customWidth="1" min="1" max="1"/>
    <col width="17" customWidth="1" min="2" max="2"/>
    <col width="17" customWidth="1" min="3" max="3"/>
    <col width="17" customWidth="1" min="4" max="4"/>
    <col width="17" customWidth="1" min="5" max="5"/>
    <col width="17" customWidth="1" min="6" max="6"/>
  </cols>
  <sheetData>
    <row r="1">
      <c r="A1" s="1" t="inlineStr">
        <is>
          <t>Poultry dashboard: October 2026</t>
        </is>
      </c>
    </row>
    <row r="2">
      <c r="A2" s="2" t="inlineStr">
        <is>
          <t>Formulas over Flock report.</t>
        </is>
      </c>
    </row>
    <row r="4" ht="32" customHeight="1">
      <c r="A4" s="8" t="inlineStr">
        <is>
          <t>Birds in shed</t>
        </is>
      </c>
      <c r="B4" s="8" t="inlineStr">
        <is>
          <t>Mortality overall</t>
        </is>
      </c>
      <c r="C4" s="8" t="inlineStr">
        <is>
          <t>Feed used (kg)</t>
        </is>
      </c>
      <c r="D4" s="8" t="inlineStr">
        <is>
          <t>FCR of FL01</t>
        </is>
      </c>
      <c r="E4" s="8" t="inlineStr">
        <is>
          <t>Sales</t>
        </is>
      </c>
      <c r="F4" s="8" t="inlineStr">
        <is>
          <t>Flocks with alerts</t>
        </is>
      </c>
    </row>
    <row r="5" ht="30" customHeight="1">
      <c r="A5" s="18">
        <f>'Flock report'!F8</f>
        <v/>
      </c>
      <c r="B5" s="19">
        <f>'Flock report'!C8/'Flock report'!B8</f>
        <v/>
      </c>
      <c r="C5" s="20">
        <f>'Flock report'!G8</f>
        <v/>
      </c>
      <c r="D5" s="21">
        <f>'Flock report'!I5</f>
        <v/>
      </c>
      <c r="E5" s="22">
        <f>'Flock report'!K8</f>
        <v/>
      </c>
      <c r="F5" s="18">
        <f>COUNTIF('Flock report'!M5:M7,"&lt;&gt;OK")</f>
        <v/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2026-10-17T07:13:02Z</dcterms:created>
  <dcterms:modified xmlns:dcterms="http://purl.org/dc/terms/" xmlns:xsi="http://www.w3.org/2001/XMLSchema-instance" xsi:type="dcterms:W3CDTF">2026-10-17T07:13:02Z</dcterms:modified>
</cp:coreProperties>
</file>