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nt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-MM-YYYY"/>
    <numFmt numFmtId="166" formatCode="[$₹-4009]#,##,##0;[Red]-[$₹-4009]#,##,##0"/>
    <numFmt numFmtId="167" formatCode="0.0%"/>
    <numFmt numFmtId="168" formatCode="[$₹-4009]#,##,##0.0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166" fontId="0" fillId="2" borderId="1" pivotButton="0" quotePrefix="0" xfId="0"/>
    <xf numFmtId="167" fontId="0" fillId="2" borderId="1" pivotButton="0" quotePrefix="0" xfId="0"/>
    <xf numFmtId="1" fontId="0" fillId="4" borderId="1" pivotButton="0" quotePrefix="0" xfId="0"/>
    <xf numFmtId="168" fontId="0" fillId="4" borderId="1" pivotButton="0" quotePrefix="0" xfId="0"/>
    <xf numFmtId="0" fontId="0" fillId="4" borderId="1" pivotButton="0" quotePrefix="0" xfId="0"/>
    <xf numFmtId="166" fontId="0" fillId="4" borderId="1" pivotButton="0" quotePrefix="0" xfId="0"/>
    <xf numFmtId="0" fontId="3" fillId="5" borderId="1" pivotButton="0" quotePrefix="0" xfId="0"/>
    <xf numFmtId="166" fontId="3" fillId="5" borderId="1" pivotButton="0" quotePrefix="0" xfId="0"/>
    <xf numFmtId="168" fontId="3" fillId="5" borderId="1" pivotButton="0" quotePrefix="0" xfId="0"/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11" customWidth="1" min="4" max="4"/>
    <col width="12" customWidth="1" min="5" max="5"/>
    <col width="9" customWidth="1" min="6" max="6"/>
    <col width="13" customWidth="1" min="7" max="7"/>
    <col width="14" customWidth="1" min="8" max="8"/>
    <col width="9" customWidth="1" min="9" max="9"/>
    <col width="14" customWidth="1" min="10" max="10"/>
    <col width="3" customWidth="1" min="11" max="11"/>
    <col width="34" customWidth="1" min="12" max="12"/>
    <col width="13" customWidth="1" min="13" max="13"/>
  </cols>
  <sheetData>
    <row r="1">
      <c r="A1" s="1" t="inlineStr">
        <is>
          <t>Money Lent Tracker with Simple Interest (Ravindra Bagale, Pune)</t>
        </is>
      </c>
    </row>
    <row r="2">
      <c r="A2" s="2" t="inlineStr">
        <is>
          <t>Made-up amounts, dates and rates agreed between friends. Simple interest by days.</t>
        </is>
      </c>
    </row>
    <row r="3">
      <c r="A3" s="3" t="inlineStr">
        <is>
          <t>As-of date</t>
        </is>
      </c>
      <c r="B3" s="4" t="n">
        <v>46312</v>
      </c>
      <c r="C3" s="2" t="inlineStr">
        <is>
          <t>Type =TODAY() in this cell to make the file live; the example is fixed at 17-10-2026.</t>
        </is>
      </c>
    </row>
    <row r="5">
      <c r="A5" s="5" t="inlineStr">
        <is>
          <t>Borrower</t>
        </is>
      </c>
      <c r="B5" s="5" t="inlineStr">
        <is>
          <t>Amount (₹)</t>
        </is>
      </c>
      <c r="C5" s="5" t="inlineStr">
        <is>
          <t>Given on</t>
        </is>
      </c>
      <c r="D5" s="5" t="inlineStr">
        <is>
          <t>Interest % per year</t>
        </is>
      </c>
      <c r="E5" s="5" t="inlineStr">
        <is>
          <t>Due on</t>
        </is>
      </c>
      <c r="F5" s="5" t="inlineStr">
        <is>
          <t>Days so far</t>
        </is>
      </c>
      <c r="G5" s="5" t="inlineStr">
        <is>
          <t>Interest so far (₹)</t>
        </is>
      </c>
      <c r="H5" s="5" t="inlineStr">
        <is>
          <t>Total to get back (₹)</t>
        </is>
      </c>
      <c r="I5" s="5" t="inlineStr">
        <is>
          <t>Days past due</t>
        </is>
      </c>
      <c r="J5" s="5" t="inlineStr">
        <is>
          <t>Status</t>
        </is>
      </c>
      <c r="L5" s="6" t="inlineStr">
        <is>
          <t>Summary</t>
        </is>
      </c>
      <c r="M5" s="7" t="inlineStr"/>
    </row>
    <row r="6">
      <c r="A6" s="8" t="inlineStr">
        <is>
          <t>Amir</t>
        </is>
      </c>
      <c r="B6" s="9" t="n">
        <v>50000</v>
      </c>
      <c r="C6" s="4" t="n">
        <v>46113</v>
      </c>
      <c r="D6" s="10" t="n">
        <v>0.08</v>
      </c>
      <c r="E6" s="4" t="n">
        <v>46296</v>
      </c>
      <c r="F6" s="11">
        <f>$B$3-C6</f>
        <v/>
      </c>
      <c r="G6" s="12">
        <f>B6*D6*F6/365</f>
        <v/>
      </c>
      <c r="H6" s="12">
        <f>B6+G6</f>
        <v/>
      </c>
      <c r="I6" s="11">
        <f>MAX(0,$B$3-E6)</f>
        <v/>
      </c>
      <c r="J6" s="13">
        <f>IF(I6&gt;0,"Overdue",IF(E6-$B$3&lt;=30,"Due in 30 days","Running"))</f>
        <v/>
      </c>
      <c r="L6" s="8" t="inlineStr">
        <is>
          <t>Money lent out</t>
        </is>
      </c>
      <c r="M6" s="14">
        <f>B10</f>
        <v/>
      </c>
    </row>
    <row r="7">
      <c r="A7" s="8" t="inlineStr">
        <is>
          <t>Salman</t>
        </is>
      </c>
      <c r="B7" s="9" t="n">
        <v>20000</v>
      </c>
      <c r="C7" s="4" t="n">
        <v>46218</v>
      </c>
      <c r="D7" s="10" t="n">
        <v>0.06</v>
      </c>
      <c r="E7" s="4" t="n">
        <v>46402</v>
      </c>
      <c r="F7" s="11">
        <f>$B$3-C7</f>
        <v/>
      </c>
      <c r="G7" s="12">
        <f>B7*D7*F7/365</f>
        <v/>
      </c>
      <c r="H7" s="12">
        <f>B7+G7</f>
        <v/>
      </c>
      <c r="I7" s="11">
        <f>MAX(0,$B$3-E7)</f>
        <v/>
      </c>
      <c r="J7" s="13">
        <f>IF(I7&gt;0,"Overdue",IF(E7-$B$3&lt;=30,"Due in 30 days","Running"))</f>
        <v/>
      </c>
      <c r="L7" s="8" t="inlineStr">
        <is>
          <t>Interest earned so far</t>
        </is>
      </c>
      <c r="M7" s="12">
        <f>G10</f>
        <v/>
      </c>
    </row>
    <row r="8">
      <c r="A8" s="8" t="inlineStr">
        <is>
          <t>Shahrukh</t>
        </is>
      </c>
      <c r="B8" s="9" t="n">
        <v>100000</v>
      </c>
      <c r="C8" s="4" t="n">
        <v>46032</v>
      </c>
      <c r="D8" s="10" t="n">
        <v>0.09</v>
      </c>
      <c r="E8" s="4" t="n">
        <v>46397</v>
      </c>
      <c r="F8" s="11">
        <f>$B$3-C8</f>
        <v/>
      </c>
      <c r="G8" s="12">
        <f>B8*D8*F8/365</f>
        <v/>
      </c>
      <c r="H8" s="12">
        <f>B8+G8</f>
        <v/>
      </c>
      <c r="I8" s="11">
        <f>MAX(0,$B$3-E8)</f>
        <v/>
      </c>
      <c r="J8" s="13">
        <f>IF(I8&gt;0,"Overdue",IF(E8-$B$3&lt;=30,"Due in 30 days","Running"))</f>
        <v/>
      </c>
      <c r="L8" s="8" t="inlineStr">
        <is>
          <t>Overdue amount</t>
        </is>
      </c>
      <c r="M8" s="12">
        <f>SUMIF(J6:J9,"Overdue",H6:H9)</f>
        <v/>
      </c>
    </row>
    <row r="9">
      <c r="A9" s="8" t="inlineStr">
        <is>
          <t>Zoya</t>
        </is>
      </c>
      <c r="B9" s="9" t="n">
        <v>15000</v>
      </c>
      <c r="C9" s="4" t="n">
        <v>46266</v>
      </c>
      <c r="D9" s="10" t="n">
        <v>0</v>
      </c>
      <c r="E9" s="4" t="n">
        <v>46357</v>
      </c>
      <c r="F9" s="11">
        <f>$B$3-C9</f>
        <v/>
      </c>
      <c r="G9" s="12">
        <f>B9*D9*F9/365</f>
        <v/>
      </c>
      <c r="H9" s="12">
        <f>B9+G9</f>
        <v/>
      </c>
      <c r="I9" s="11">
        <f>MAX(0,$B$3-E9)</f>
        <v/>
      </c>
      <c r="J9" s="13">
        <f>IF(I9&gt;0,"Overdue",IF(E9-$B$3&lt;=30,"Due in 30 days","Running"))</f>
        <v/>
      </c>
      <c r="L9" s="8" t="inlineStr">
        <is>
          <t>Interest for one more day</t>
        </is>
      </c>
      <c r="M9" s="12">
        <f>SUMPRODUCT(B6:B9,D6:D9)/365</f>
        <v/>
      </c>
    </row>
    <row r="10">
      <c r="A10" s="15" t="inlineStr">
        <is>
          <t>Total</t>
        </is>
      </c>
      <c r="B10" s="16">
        <f>SUM(B6:B9)</f>
        <v/>
      </c>
      <c r="G10" s="17">
        <f>SUM(G6:G9)</f>
        <v/>
      </c>
      <c r="H10" s="17">
        <f>SUM(H6:H9)</f>
        <v/>
      </c>
      <c r="L10" s="8" t="inlineStr">
        <is>
          <t>Interest at the due date (Shahrukh)</t>
        </is>
      </c>
      <c r="M10" s="12">
        <f>B8*D8*(E8-C8)/365</f>
        <v/>
      </c>
    </row>
  </sheetData>
  <conditionalFormatting sqref="A6:J9">
    <cfRule type="expression" priority="1" dxfId="0" stopIfTrue="1">
      <formula>$J6="Overdue"</formula>
    </cfRule>
    <cfRule type="expression" priority="2" dxfId="1">
      <formula>$J6="Due in 30 days"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Money lent tracker with simple interest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Simple interest = amount × yearly rate × days ÷ 365. Type 0% for an interest-free loan. Write the agreement down and keep both signatures; this sheet only does the arithmetic.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2026-10-17T02:29:55Z</dcterms:created>
  <dcterms:modified xmlns:dcterms="http://purl.org/dc/terms/" xmlns:xsi="http://www.w3.org/2001/XMLSchema-instance" xsi:type="dcterms:W3CDTF">2026-10-17T02:29:55Z</dcterms:modified>
</cp:coreProperties>
</file>