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linder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[$₹-4009]#,##,##0.00"/>
    <numFmt numFmtId="168" formatCode="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165" fontId="0" fillId="4" borderId="1" pivotButton="0" quotePrefix="0" xfId="0"/>
    <xf numFmtId="165" fontId="3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each cylinder lasted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'Cylinders'!$A$7:$A$12</f>
            </numRef>
          </cat>
          <val>
            <numRef>
              <f>'Cylinders'!$D$7:$D$12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15</row>
      <rowOff>0</rowOff>
    </from>
    <ext cx="396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3" customWidth="1" min="6" max="6"/>
    <col width="28" customWidth="1" min="7" max="7"/>
    <col width="14" customWidth="1" min="8" max="8"/>
  </cols>
  <sheetData>
    <row r="1">
      <c r="A1" s="1" t="inlineStr">
        <is>
          <t>Gas Cylinder Tracker (Shraddha Bagale, Solapur)</t>
        </is>
      </c>
    </row>
    <row r="2">
      <c r="A2" s="2" t="inlineStr">
        <is>
          <t>Made-up dates and price. Type the date each new cylinder was connected.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Book this many days early</t>
        </is>
      </c>
      <c r="B4" s="5" t="n">
        <v>3</v>
      </c>
    </row>
    <row r="6">
      <c r="A6" s="6" t="inlineStr">
        <is>
          <t>Cylinder</t>
        </is>
      </c>
      <c r="B6" s="6" t="inlineStr">
        <is>
          <t>Connected on</t>
        </is>
      </c>
      <c r="C6" s="6" t="inlineStr">
        <is>
          <t>Price paid (₹)</t>
        </is>
      </c>
      <c r="D6" s="6" t="inlineStr">
        <is>
          <t>Days it lasted</t>
        </is>
      </c>
      <c r="E6" s="6" t="inlineStr">
        <is>
          <t>Cost per day (₹)</t>
        </is>
      </c>
      <c r="G6" s="7" t="inlineStr">
        <is>
          <t>Summary</t>
        </is>
      </c>
      <c r="H6" s="8" t="inlineStr"/>
    </row>
    <row r="7">
      <c r="A7" s="9" t="n">
        <v>1</v>
      </c>
      <c r="B7" s="4" t="n">
        <v>46083</v>
      </c>
      <c r="C7" s="10" t="n">
        <v>905</v>
      </c>
      <c r="D7" s="11">
        <f>B8-B7</f>
        <v/>
      </c>
      <c r="E7" s="12">
        <f>C7/D7</f>
        <v/>
      </c>
      <c r="G7" s="9" t="inlineStr">
        <is>
          <t>Average days per cylinder</t>
        </is>
      </c>
      <c r="H7" s="13">
        <f>AVERAGE(D7:D12)</f>
        <v/>
      </c>
    </row>
    <row r="8">
      <c r="A8" s="9" t="n">
        <v>2</v>
      </c>
      <c r="B8" s="4" t="n">
        <v>46118</v>
      </c>
      <c r="C8" s="10" t="n">
        <v>905</v>
      </c>
      <c r="D8" s="11">
        <f>B9-B8</f>
        <v/>
      </c>
      <c r="E8" s="12">
        <f>C8/D8</f>
        <v/>
      </c>
      <c r="G8" s="9" t="inlineStr">
        <is>
          <t>Shortest / longest</t>
        </is>
      </c>
      <c r="H8" s="11">
        <f>MIN(D7:D12)&amp;" / "&amp;MAX(D7:D12)&amp;" days"</f>
        <v/>
      </c>
    </row>
    <row r="9">
      <c r="A9" s="9" t="n">
        <v>3</v>
      </c>
      <c r="B9" s="4" t="n">
        <v>46151</v>
      </c>
      <c r="C9" s="10" t="n">
        <v>905</v>
      </c>
      <c r="D9" s="11">
        <f>B10-B9</f>
        <v/>
      </c>
      <c r="E9" s="12">
        <f>C9/D9</f>
        <v/>
      </c>
      <c r="G9" s="9" t="inlineStr">
        <is>
          <t>Current cylinder in use for</t>
        </is>
      </c>
      <c r="H9" s="11">
        <f>B3-B13</f>
        <v/>
      </c>
    </row>
    <row r="10">
      <c r="A10" s="9" t="n">
        <v>4</v>
      </c>
      <c r="B10" s="4" t="n">
        <v>46188</v>
      </c>
      <c r="C10" s="10" t="n">
        <v>905</v>
      </c>
      <c r="D10" s="11">
        <f>B11-B10</f>
        <v/>
      </c>
      <c r="E10" s="12">
        <f>C10/D10</f>
        <v/>
      </c>
      <c r="G10" s="9" t="inlineStr">
        <is>
          <t>Expected to run out</t>
        </is>
      </c>
      <c r="H10" s="14">
        <f>B13+ROUND(H7,0)</f>
        <v/>
      </c>
    </row>
    <row r="11">
      <c r="A11" s="9" t="n">
        <v>5</v>
      </c>
      <c r="B11" s="4" t="n">
        <v>46223</v>
      </c>
      <c r="C11" s="10" t="n">
        <v>905</v>
      </c>
      <c r="D11" s="11">
        <f>B12-B11</f>
        <v/>
      </c>
      <c r="E11" s="12">
        <f>C11/D11</f>
        <v/>
      </c>
      <c r="G11" s="3" t="inlineStr">
        <is>
          <t>Book the next one by</t>
        </is>
      </c>
      <c r="H11" s="15">
        <f>H10-B4</f>
        <v/>
      </c>
    </row>
    <row r="12">
      <c r="A12" s="9" t="n">
        <v>6</v>
      </c>
      <c r="B12" s="4" t="n">
        <v>46255</v>
      </c>
      <c r="C12" s="10" t="n">
        <v>905</v>
      </c>
      <c r="D12" s="11">
        <f>B13-B12</f>
        <v/>
      </c>
      <c r="E12" s="12">
        <f>C12/D12</f>
        <v/>
      </c>
      <c r="G12" s="9" t="inlineStr">
        <is>
          <t>Status</t>
        </is>
      </c>
      <c r="H12" s="11">
        <f>IF(B3&gt;=H11,"Book now","OK")</f>
        <v/>
      </c>
    </row>
    <row r="13">
      <c r="A13" s="9" t="n">
        <v>7</v>
      </c>
      <c r="B13" s="4" t="n">
        <v>46292</v>
      </c>
      <c r="C13" s="10" t="n">
        <v>905</v>
      </c>
      <c r="D13" s="9" t="inlineStr">
        <is>
          <t>in use</t>
        </is>
      </c>
      <c r="E13" s="9" t="inlineStr"/>
      <c r="G13" s="9" t="inlineStr">
        <is>
          <t>Gas cost per month</t>
        </is>
      </c>
      <c r="H13" s="16">
        <f>AVERAGE(C7:C13)*30/H7</f>
        <v/>
      </c>
    </row>
    <row r="14">
      <c r="G14" s="9" t="inlineStr">
        <is>
          <t>Cylinders this year</t>
        </is>
      </c>
      <c r="H14" s="11">
        <f>COUNTIFS(B7:B13,"&gt;="&amp;DATE(YEAR(B3),1,1))</f>
        <v/>
      </c>
    </row>
  </sheetData>
  <conditionalFormatting sqref="H12">
    <cfRule type="cellIs" priority="1" operator="equal" dxfId="0">
      <formula>"Book now"</formula>
    </cfRule>
  </conditionalFormatting>
  <conditionalFormatting sqref="D7:D13">
    <cfRule type="dataBar" priority="2">
      <dataBar>
        <cfvo type="num" val="0"/>
        <cfvo type="num" val="45"/>
        <color rgb="005B9BD5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Gas cylinder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date each new cylinder is connected. Days it lasted = next connection date - this one. The last row is the cylinder in 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