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ci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2" customWidth="1" min="3" max="3"/>
    <col width="12" customWidth="1" min="4" max="4"/>
    <col width="11" customWidth="1" min="5" max="5"/>
    <col width="8" customWidth="1" min="6" max="6"/>
    <col width="12" customWidth="1" min="7" max="7"/>
    <col width="12" customWidth="1" min="8" max="8"/>
    <col width="9" customWidth="1" min="9" max="9"/>
    <col width="13" customWidth="1" min="10" max="10"/>
    <col width="10" customWidth="1" min="11" max="11"/>
    <col width="3" customWidth="1" min="12" max="12"/>
    <col width="25" customWidth="1" min="13" max="13"/>
    <col width="16" customWidth="1" min="14" max="14"/>
  </cols>
  <sheetData>
    <row r="1">
      <c r="A1" s="1" t="inlineStr">
        <is>
          <t>Insurance Policy Renewal Tracker (Ravindra Bagale, Pune)</t>
        </is>
      </c>
    </row>
    <row r="2">
      <c r="A2" s="2" t="inlineStr">
        <is>
          <t>Made-up policies, premiums and dates. Check the real due date and grace period in each policy document.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5">
      <c r="A5" s="5" t="inlineStr">
        <is>
          <t>Policy</t>
        </is>
      </c>
      <c r="B5" s="5" t="inlineStr">
        <is>
          <t>Type</t>
        </is>
      </c>
      <c r="C5" s="5" t="inlineStr">
        <is>
          <t>Covers</t>
        </is>
      </c>
      <c r="D5" s="5" t="inlineStr">
        <is>
          <t>Premium (₹)</t>
        </is>
      </c>
      <c r="E5" s="5" t="inlineStr">
        <is>
          <t>Paid every</t>
        </is>
      </c>
      <c r="F5" s="5" t="inlineStr">
        <is>
          <t>Months</t>
        </is>
      </c>
      <c r="G5" s="5" t="inlineStr">
        <is>
          <t>Last paid on</t>
        </is>
      </c>
      <c r="H5" s="5" t="inlineStr">
        <is>
          <t>Next due</t>
        </is>
      </c>
      <c r="I5" s="5" t="inlineStr">
        <is>
          <t>Days left</t>
        </is>
      </c>
      <c r="J5" s="5" t="inlineStr">
        <is>
          <t>Yearly cost (₹)</t>
        </is>
      </c>
      <c r="K5" s="5" t="inlineStr">
        <is>
          <t>Status</t>
        </is>
      </c>
      <c r="M5" s="6" t="inlineStr">
        <is>
          <t>Summary</t>
        </is>
      </c>
      <c r="N5" s="7" t="inlineStr"/>
    </row>
    <row r="6">
      <c r="A6" s="8" t="inlineStr">
        <is>
          <t>Health floater</t>
        </is>
      </c>
      <c r="B6" s="9" t="inlineStr">
        <is>
          <t>Health</t>
        </is>
      </c>
      <c r="C6" s="8" t="inlineStr">
        <is>
          <t>Ravindra, Shraddha, Ruhi</t>
        </is>
      </c>
      <c r="D6" s="10" t="n">
        <v>24500</v>
      </c>
      <c r="E6" s="9" t="inlineStr">
        <is>
          <t>Yearly</t>
        </is>
      </c>
      <c r="F6" s="11">
        <f>IF(E6="Yearly",12,IF(E6="Half-yearly",6,IF(E6="Quarterly",3,1)))</f>
        <v/>
      </c>
      <c r="G6" s="4" t="n">
        <v>45966</v>
      </c>
      <c r="H6" s="12">
        <f>EDATE(G6,F6)</f>
        <v/>
      </c>
      <c r="I6" s="11">
        <f>H6-$B$3</f>
        <v/>
      </c>
      <c r="J6" s="13">
        <f>D6*12/F6</f>
        <v/>
      </c>
      <c r="K6" s="11">
        <f>IF(I6&lt;0,"Overdue",IF(I6&lt;=30,"Due soon","OK"))</f>
        <v/>
      </c>
      <c r="M6" s="8" t="inlineStr">
        <is>
          <t>Total premium per year</t>
        </is>
      </c>
      <c r="N6" s="13">
        <f>J12</f>
        <v/>
      </c>
    </row>
    <row r="7">
      <c r="A7" s="8" t="inlineStr">
        <is>
          <t>Term plan</t>
        </is>
      </c>
      <c r="B7" s="9" t="inlineStr">
        <is>
          <t>Term life</t>
        </is>
      </c>
      <c r="C7" s="8" t="inlineStr">
        <is>
          <t>Ravindra</t>
        </is>
      </c>
      <c r="D7" s="10" t="n">
        <v>6900</v>
      </c>
      <c r="E7" s="9" t="inlineStr">
        <is>
          <t>Half-yearly</t>
        </is>
      </c>
      <c r="F7" s="11">
        <f>IF(E7="Yearly",12,IF(E7="Half-yearly",6,IF(E7="Quarterly",3,1)))</f>
        <v/>
      </c>
      <c r="G7" s="4" t="n">
        <v>46185</v>
      </c>
      <c r="H7" s="12">
        <f>EDATE(G7,F7)</f>
        <v/>
      </c>
      <c r="I7" s="11">
        <f>H7-$B$3</f>
        <v/>
      </c>
      <c r="J7" s="13">
        <f>D7*12/F7</f>
        <v/>
      </c>
      <c r="K7" s="11">
        <f>IF(I7&lt;0,"Overdue",IF(I7&lt;=30,"Due soon","OK"))</f>
        <v/>
      </c>
      <c r="M7" s="8" t="inlineStr">
        <is>
          <t>Per month to set aside</t>
        </is>
      </c>
      <c r="N7" s="13">
        <f>N6/12</f>
        <v/>
      </c>
    </row>
    <row r="8">
      <c r="A8" s="8" t="inlineStr">
        <is>
          <t>Car insurance</t>
        </is>
      </c>
      <c r="B8" s="9" t="inlineStr">
        <is>
          <t>Vehicle</t>
        </is>
      </c>
      <c r="C8" s="8" t="inlineStr">
        <is>
          <t>Car</t>
        </is>
      </c>
      <c r="D8" s="10" t="n">
        <v>11800</v>
      </c>
      <c r="E8" s="9" t="inlineStr">
        <is>
          <t>Yearly</t>
        </is>
      </c>
      <c r="F8" s="11">
        <f>IF(E8="Yearly",12,IF(E8="Half-yearly",6,IF(E8="Quarterly",3,1)))</f>
        <v/>
      </c>
      <c r="G8" s="4" t="n">
        <v>45958</v>
      </c>
      <c r="H8" s="12">
        <f>EDATE(G8,F8)</f>
        <v/>
      </c>
      <c r="I8" s="11">
        <f>H8-$B$3</f>
        <v/>
      </c>
      <c r="J8" s="13">
        <f>D8*12/F8</f>
        <v/>
      </c>
      <c r="K8" s="11">
        <f>IF(I8&lt;0,"Overdue",IF(I8&lt;=30,"Due soon","OK"))</f>
        <v/>
      </c>
      <c r="M8" s="8" t="inlineStr">
        <is>
          <t>Due in the next 30 days</t>
        </is>
      </c>
      <c r="N8" s="11">
        <f>COUNTIF(K6:K11,"Due soon")</f>
        <v/>
      </c>
    </row>
    <row r="9">
      <c r="A9" s="8" t="inlineStr">
        <is>
          <t>Bike insurance</t>
        </is>
      </c>
      <c r="B9" s="9" t="inlineStr">
        <is>
          <t>Vehicle</t>
        </is>
      </c>
      <c r="C9" s="8" t="inlineStr">
        <is>
          <t>Bike</t>
        </is>
      </c>
      <c r="D9" s="10" t="n">
        <v>1850</v>
      </c>
      <c r="E9" s="9" t="inlineStr">
        <is>
          <t>Yearly</t>
        </is>
      </c>
      <c r="F9" s="11">
        <f>IF(E9="Yearly",12,IF(E9="Half-yearly",6,IF(E9="Quarterly",3,1)))</f>
        <v/>
      </c>
      <c r="G9" s="4" t="n">
        <v>45939</v>
      </c>
      <c r="H9" s="12">
        <f>EDATE(G9,F9)</f>
        <v/>
      </c>
      <c r="I9" s="11">
        <f>H9-$B$3</f>
        <v/>
      </c>
      <c r="J9" s="13">
        <f>D9*12/F9</f>
        <v/>
      </c>
      <c r="K9" s="11">
        <f>IF(I9&lt;0,"Overdue",IF(I9&lt;=30,"Due soon","OK"))</f>
        <v/>
      </c>
      <c r="M9" s="8" t="inlineStr">
        <is>
          <t>Money needed in 30 days</t>
        </is>
      </c>
      <c r="N9" s="13">
        <f>SUMIFS(D6:D11,I6:I11,"&gt;=0",I6:I11,"&lt;=30")</f>
        <v/>
      </c>
    </row>
    <row r="10">
      <c r="A10" s="8" t="inlineStr">
        <is>
          <t>Home insurance</t>
        </is>
      </c>
      <c r="B10" s="9" t="inlineStr">
        <is>
          <t>Home</t>
        </is>
      </c>
      <c r="C10" s="8" t="inlineStr">
        <is>
          <t>Flat</t>
        </is>
      </c>
      <c r="D10" s="10" t="n">
        <v>3600</v>
      </c>
      <c r="E10" s="9" t="inlineStr">
        <is>
          <t>Yearly</t>
        </is>
      </c>
      <c r="F10" s="11">
        <f>IF(E10="Yearly",12,IF(E10="Half-yearly",6,IF(E10="Quarterly",3,1)))</f>
        <v/>
      </c>
      <c r="G10" s="4" t="n">
        <v>46073</v>
      </c>
      <c r="H10" s="12">
        <f>EDATE(G10,F10)</f>
        <v/>
      </c>
      <c r="I10" s="11">
        <f>H10-$B$3</f>
        <v/>
      </c>
      <c r="J10" s="13">
        <f>D10*12/F10</f>
        <v/>
      </c>
      <c r="K10" s="11">
        <f>IF(I10&lt;0,"Overdue",IF(I10&lt;=30,"Due soon","OK"))</f>
        <v/>
      </c>
      <c r="M10" s="8" t="inlineStr">
        <is>
          <t>Overdue</t>
        </is>
      </c>
      <c r="N10" s="11">
        <f>COUNTIF(K6:K11,"Overdue")</f>
        <v/>
      </c>
    </row>
    <row r="11">
      <c r="A11" s="8" t="inlineStr">
        <is>
          <t>Health cover for Rani</t>
        </is>
      </c>
      <c r="B11" s="9" t="inlineStr">
        <is>
          <t>Health</t>
        </is>
      </c>
      <c r="C11" s="8" t="inlineStr">
        <is>
          <t>Rani</t>
        </is>
      </c>
      <c r="D11" s="10" t="n">
        <v>2350</v>
      </c>
      <c r="E11" s="9" t="inlineStr">
        <is>
          <t>Monthly</t>
        </is>
      </c>
      <c r="F11" s="11">
        <f>IF(E11="Yearly",12,IF(E11="Half-yearly",6,IF(E11="Quarterly",3,1)))</f>
        <v/>
      </c>
      <c r="G11" s="4" t="n">
        <v>46296</v>
      </c>
      <c r="H11" s="12">
        <f>EDATE(G11,F11)</f>
        <v/>
      </c>
      <c r="I11" s="11">
        <f>H11-$B$3</f>
        <v/>
      </c>
      <c r="J11" s="13">
        <f>D11*12/F11</f>
        <v/>
      </c>
      <c r="K11" s="11">
        <f>IF(I11&lt;0,"Overdue",IF(I11&lt;=30,"Due soon","OK"))</f>
        <v/>
      </c>
      <c r="M11" s="8" t="inlineStr">
        <is>
          <t>Most urgent</t>
        </is>
      </c>
      <c r="N11" s="11">
        <f>INDEX(A6:A11,MATCH(MIN(I6:I11),I6:I11,0))</f>
        <v/>
      </c>
    </row>
    <row r="12">
      <c r="A12" s="14" t="inlineStr">
        <is>
          <t>Total</t>
        </is>
      </c>
      <c r="J12" s="15">
        <f>SUM(J6:J11)</f>
        <v/>
      </c>
      <c r="M12" s="8" t="inlineStr">
        <is>
          <t>Health premiums per year</t>
        </is>
      </c>
      <c r="N12" s="13">
        <f>SUMIF(B6:B11,"Health",J6:J11)</f>
        <v/>
      </c>
    </row>
  </sheetData>
  <conditionalFormatting sqref="A6:K50">
    <cfRule type="expression" priority="1" dxfId="0" stopIfTrue="1">
      <formula>$K6="Overdue"</formula>
    </cfRule>
    <cfRule type="expression" priority="2" dxfId="1">
      <formula>$K6="Due soon"</formula>
    </cfRule>
  </conditionalFormatting>
  <dataValidations count="2">
    <dataValidation sqref="B6:B50" showDropDown="0" showInputMessage="0" showErrorMessage="1" allowBlank="1" errorTitle="Not in the list" error="Pick a value from the list" type="list">
      <formula1>"Health,Term life,Vehicle,Home,Other"</formula1>
    </dataValidation>
    <dataValidation sqref="E6:E50" showDropDown="0" showInputMessage="0" showErrorMessage="1" allowBlank="1" errorTitle="Not in the list" error="Pick a value from the list" type="list">
      <formula1>"Yearly,Half-yearly,Quarterly,Monthly"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Insurance policy renewal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After you pay a premium, type the payment date in column G. Next due moves forward on its own by the months in column 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