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66" fontId="0" fillId="2" borderId="1" pivotButton="0" quotePrefix="0" xfId="0"/>
    <xf numFmtId="1" fontId="0" fillId="2" borderId="1" pivotButton="0" quotePrefix="0" xfId="0"/>
    <xf numFmtId="165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</cellXfs>
  <cellStyles count="1">
    <cellStyle name="Normal" xfId="0" builtinId="0" hidden="0"/>
  </cellStyles>
  <dxfs count="3">
    <dxf>
      <font>
        <color rgb="00808080"/>
      </font>
      <fill>
        <patternFill patternType="solid">
          <fgColor rgb="00EEEEEE"/>
        </patternFill>
      </fill>
    </dxf>
    <dxf>
      <fill>
        <patternFill patternType="solid">
          <fgColor rgb="00FFE8B3"/>
        </patternFill>
      </fill>
    </dxf>
    <dxf>
      <font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3" customWidth="1" min="3" max="3"/>
    <col width="12" customWidth="1" min="4" max="4"/>
    <col width="11" customWidth="1" min="5" max="5"/>
    <col width="13" customWidth="1" min="6" max="6"/>
    <col width="9" customWidth="1" min="7" max="7"/>
    <col width="14" customWidth="1" min="8" max="8"/>
    <col width="10" customWidth="1" min="9" max="9"/>
    <col width="3" customWidth="1" min="10" max="10"/>
    <col width="28" customWidth="1" min="11" max="11"/>
    <col width="13" customWidth="1" min="12" max="12"/>
  </cols>
  <sheetData>
    <row r="1">
      <c r="A1" s="1" t="inlineStr">
        <is>
          <t>Home Inventory and Warranty Tracker (Salman, Nashik)</t>
        </is>
      </c>
    </row>
    <row r="2">
      <c r="A2" s="2" t="inlineStr">
        <is>
          <t>Made-up items, prices and dates. Keep bills and warranty cards in one folder.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Item</t>
        </is>
      </c>
      <c r="B5" s="5" t="inlineStr">
        <is>
          <t>Room</t>
        </is>
      </c>
      <c r="C5" s="5" t="inlineStr">
        <is>
          <t>Purchase date</t>
        </is>
      </c>
      <c r="D5" s="5" t="inlineStr">
        <is>
          <t>Price (₹)</t>
        </is>
      </c>
      <c r="E5" s="5" t="inlineStr">
        <is>
          <t>Warranty (months)</t>
        </is>
      </c>
      <c r="F5" s="5" t="inlineStr">
        <is>
          <t>Warranty ends</t>
        </is>
      </c>
      <c r="G5" s="5" t="inlineStr">
        <is>
          <t>Days left</t>
        </is>
      </c>
      <c r="H5" s="5" t="inlineStr">
        <is>
          <t>Status</t>
        </is>
      </c>
      <c r="I5" s="5" t="inlineStr">
        <is>
          <t>Bill kept?</t>
        </is>
      </c>
      <c r="K5" s="6" t="inlineStr">
        <is>
          <t>Summary</t>
        </is>
      </c>
      <c r="L5" s="7" t="inlineStr"/>
    </row>
    <row r="6">
      <c r="A6" s="8" t="inlineStr">
        <is>
          <t>Refrigerator</t>
        </is>
      </c>
      <c r="B6" s="9" t="inlineStr">
        <is>
          <t>Kitchen</t>
        </is>
      </c>
      <c r="C6" s="4" t="n">
        <v>44632</v>
      </c>
      <c r="D6" s="10" t="n">
        <v>32500</v>
      </c>
      <c r="E6" s="11" t="n">
        <v>12</v>
      </c>
      <c r="F6" s="12">
        <f>EDATE(C6,E6)</f>
        <v/>
      </c>
      <c r="G6" s="13">
        <f>F6-$B$3</f>
        <v/>
      </c>
      <c r="H6" s="14">
        <f>IF(G6&lt;0,"Expired",IF(G6&lt;=60,"Expiring soon","Active"))</f>
        <v/>
      </c>
      <c r="I6" s="9" t="inlineStr">
        <is>
          <t>Yes</t>
        </is>
      </c>
      <c r="K6" s="8" t="inlineStr">
        <is>
          <t>Items under warranty</t>
        </is>
      </c>
      <c r="L6" s="14">
        <f>COUNTIF(H6:H14,"Active")+COUNTIF(H6:H14,"Expiring soon")</f>
        <v/>
      </c>
    </row>
    <row r="7">
      <c r="A7" s="8" t="inlineStr">
        <is>
          <t>Washing machine</t>
        </is>
      </c>
      <c r="B7" s="9" t="inlineStr">
        <is>
          <t>Bathroom</t>
        </is>
      </c>
      <c r="C7" s="4" t="n">
        <v>45598</v>
      </c>
      <c r="D7" s="10" t="n">
        <v>27800</v>
      </c>
      <c r="E7" s="11" t="n">
        <v>24</v>
      </c>
      <c r="F7" s="12">
        <f>EDATE(C7,E7)</f>
        <v/>
      </c>
      <c r="G7" s="13">
        <f>F7-$B$3</f>
        <v/>
      </c>
      <c r="H7" s="14">
        <f>IF(G7&lt;0,"Expired",IF(G7&lt;=60,"Expiring soon","Active"))</f>
        <v/>
      </c>
      <c r="I7" s="9" t="inlineStr">
        <is>
          <t>Yes</t>
        </is>
      </c>
      <c r="K7" s="8" t="inlineStr">
        <is>
          <t>Expiring in 60 days</t>
        </is>
      </c>
      <c r="L7" s="14">
        <f>COUNTIF(H6:H14,"Expiring soon")</f>
        <v/>
      </c>
    </row>
    <row r="8">
      <c r="A8" s="8" t="inlineStr">
        <is>
          <t>LED TV 43 inch</t>
        </is>
      </c>
      <c r="B8" s="9" t="inlineStr">
        <is>
          <t>Hall</t>
        </is>
      </c>
      <c r="C8" s="4" t="n">
        <v>45683</v>
      </c>
      <c r="D8" s="10" t="n">
        <v>29990</v>
      </c>
      <c r="E8" s="11" t="n">
        <v>24</v>
      </c>
      <c r="F8" s="12">
        <f>EDATE(C8,E8)</f>
        <v/>
      </c>
      <c r="G8" s="13">
        <f>F8-$B$3</f>
        <v/>
      </c>
      <c r="H8" s="14">
        <f>IF(G8&lt;0,"Expired",IF(G8&lt;=60,"Expiring soon","Active"))</f>
        <v/>
      </c>
      <c r="I8" s="9" t="inlineStr">
        <is>
          <t>Yes</t>
        </is>
      </c>
      <c r="K8" s="8" t="inlineStr">
        <is>
          <t>Value still under warranty</t>
        </is>
      </c>
      <c r="L8" s="15">
        <f>SUMIFS(D6:D14,G6:G14,"&gt;=0")</f>
        <v/>
      </c>
    </row>
    <row r="9">
      <c r="A9" s="8" t="inlineStr">
        <is>
          <t>Split AC</t>
        </is>
      </c>
      <c r="B9" s="9" t="inlineStr">
        <is>
          <t>Bedroom</t>
        </is>
      </c>
      <c r="C9" s="4" t="n">
        <v>45765</v>
      </c>
      <c r="D9" s="10" t="n">
        <v>38900</v>
      </c>
      <c r="E9" s="11" t="n">
        <v>12</v>
      </c>
      <c r="F9" s="12">
        <f>EDATE(C9,E9)</f>
        <v/>
      </c>
      <c r="G9" s="13">
        <f>F9-$B$3</f>
        <v/>
      </c>
      <c r="H9" s="14">
        <f>IF(G9&lt;0,"Expired",IF(G9&lt;=60,"Expiring soon","Active"))</f>
        <v/>
      </c>
      <c r="I9" s="9" t="inlineStr">
        <is>
          <t>No</t>
        </is>
      </c>
      <c r="K9" s="8" t="inlineStr">
        <is>
          <t>Bills missing</t>
        </is>
      </c>
      <c r="L9" s="14">
        <f>COUNTIF(I6:I14,"No")</f>
        <v/>
      </c>
    </row>
    <row r="10">
      <c r="A10" s="8" t="inlineStr">
        <is>
          <t>Laptop</t>
        </is>
      </c>
      <c r="B10" s="9" t="inlineStr">
        <is>
          <t>Study</t>
        </is>
      </c>
      <c r="C10" s="4" t="n">
        <v>45992</v>
      </c>
      <c r="D10" s="10" t="n">
        <v>61500</v>
      </c>
      <c r="E10" s="11" t="n">
        <v>12</v>
      </c>
      <c r="F10" s="12">
        <f>EDATE(C10,E10)</f>
        <v/>
      </c>
      <c r="G10" s="13">
        <f>F10-$B$3</f>
        <v/>
      </c>
      <c r="H10" s="14">
        <f>IF(G10&lt;0,"Expired",IF(G10&lt;=60,"Expiring soon","Active"))</f>
        <v/>
      </c>
      <c r="I10" s="9" t="inlineStr">
        <is>
          <t>Yes</t>
        </is>
      </c>
      <c r="K10" s="8" t="inlineStr">
        <is>
          <t>Kitchen items value</t>
        </is>
      </c>
      <c r="L10" s="15">
        <f>SUMIFS(D6:D14,B6:B14,"Kitchen")</f>
        <v/>
      </c>
    </row>
    <row r="11">
      <c r="A11" s="8" t="inlineStr">
        <is>
          <t>Mobile phone</t>
        </is>
      </c>
      <c r="B11" s="9" t="inlineStr">
        <is>
          <t>Hall</t>
        </is>
      </c>
      <c r="C11" s="4" t="n">
        <v>45971</v>
      </c>
      <c r="D11" s="10" t="n">
        <v>21999</v>
      </c>
      <c r="E11" s="11" t="n">
        <v>12</v>
      </c>
      <c r="F11" s="12">
        <f>EDATE(C11,E11)</f>
        <v/>
      </c>
      <c r="G11" s="13">
        <f>F11-$B$3</f>
        <v/>
      </c>
      <c r="H11" s="14">
        <f>IF(G11&lt;0,"Expired",IF(G11&lt;=60,"Expiring soon","Active"))</f>
        <v/>
      </c>
      <c r="I11" s="9" t="inlineStr">
        <is>
          <t>Yes</t>
        </is>
      </c>
    </row>
    <row r="12">
      <c r="A12" s="8" t="inlineStr">
        <is>
          <t>Mixer grinder</t>
        </is>
      </c>
      <c r="B12" s="9" t="inlineStr">
        <is>
          <t>Kitchen</t>
        </is>
      </c>
      <c r="C12" s="4" t="n">
        <v>45540</v>
      </c>
      <c r="D12" s="10" t="n">
        <v>4200</v>
      </c>
      <c r="E12" s="11" t="n">
        <v>24</v>
      </c>
      <c r="F12" s="12">
        <f>EDATE(C12,E12)</f>
        <v/>
      </c>
      <c r="G12" s="13">
        <f>F12-$B$3</f>
        <v/>
      </c>
      <c r="H12" s="14">
        <f>IF(G12&lt;0,"Expired",IF(G12&lt;=60,"Expiring soon","Active"))</f>
        <v/>
      </c>
      <c r="I12" s="9" t="inlineStr">
        <is>
          <t>No</t>
        </is>
      </c>
    </row>
    <row r="13">
      <c r="A13" s="8" t="inlineStr">
        <is>
          <t>Water purifier</t>
        </is>
      </c>
      <c r="B13" s="9" t="inlineStr">
        <is>
          <t>Kitchen</t>
        </is>
      </c>
      <c r="C13" s="4" t="n">
        <v>46067</v>
      </c>
      <c r="D13" s="10" t="n">
        <v>15500</v>
      </c>
      <c r="E13" s="11" t="n">
        <v>12</v>
      </c>
      <c r="F13" s="12">
        <f>EDATE(C13,E13)</f>
        <v/>
      </c>
      <c r="G13" s="13">
        <f>F13-$B$3</f>
        <v/>
      </c>
      <c r="H13" s="14">
        <f>IF(G13&lt;0,"Expired",IF(G13&lt;=60,"Expiring soon","Active"))</f>
        <v/>
      </c>
      <c r="I13" s="9" t="inlineStr">
        <is>
          <t>Yes</t>
        </is>
      </c>
    </row>
    <row r="14">
      <c r="A14" s="8" t="inlineStr">
        <is>
          <t>Geyser</t>
        </is>
      </c>
      <c r="B14" s="9" t="inlineStr">
        <is>
          <t>Bathroom</t>
        </is>
      </c>
      <c r="C14" s="4" t="n">
        <v>45229</v>
      </c>
      <c r="D14" s="10" t="n">
        <v>8900</v>
      </c>
      <c r="E14" s="11" t="n">
        <v>60</v>
      </c>
      <c r="F14" s="12">
        <f>EDATE(C14,E14)</f>
        <v/>
      </c>
      <c r="G14" s="13">
        <f>F14-$B$3</f>
        <v/>
      </c>
      <c r="H14" s="14">
        <f>IF(G14&lt;0,"Expired",IF(G14&lt;=60,"Expiring soon","Active"))</f>
        <v/>
      </c>
      <c r="I14" s="9" t="inlineStr">
        <is>
          <t>Yes</t>
        </is>
      </c>
    </row>
    <row r="15">
      <c r="A15" s="16" t="inlineStr">
        <is>
          <t>Total value</t>
        </is>
      </c>
      <c r="D15" s="17">
        <f>SUM(D6:D14)</f>
        <v/>
      </c>
    </row>
  </sheetData>
  <conditionalFormatting sqref="A6:I300">
    <cfRule type="expression" priority="1" dxfId="0" stopIfTrue="1">
      <formula>$H6="Expired"</formula>
    </cfRule>
    <cfRule type="expression" priority="2" dxfId="1" stopIfTrue="1">
      <formula>$H6="Expiring soon"</formula>
    </cfRule>
  </conditionalFormatting>
  <conditionalFormatting sqref="I6:I300">
    <cfRule type="cellIs" priority="3" operator="equal" dxfId="2">
      <formula>"No"</formula>
    </cfRule>
  </conditionalFormatting>
  <dataValidations count="3">
    <dataValidation sqref="B6:B300" showDropDown="0" showInputMessage="0" showErrorMessage="1" allowBlank="1" errorTitle="Not in the list" error="Pick a value from the list" type="list">
      <formula1>"Kitchen,Hall,Bedroom,Bathroom,Study"</formula1>
    </dataValidation>
    <dataValidation sqref="I6:I300" showDropDown="0" showInputMessage="0" showErrorMessage="1" allowBlank="1" errorTitle="Not in the list" error="Pick a value from the list" type="list">
      <formula1>"Yes,No"</formula1>
    </dataValidation>
    <dataValidation sqref="E6:E300" showDropDown="0" showInputMessage="0" showErrorMessage="1" allowBlank="1" errorTitle="Not in the list" error="Pick a value from the list" type="list">
      <formula1>"6,12,24,36,60"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Home inventory and warranty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one item per row. Warranty months is a drop-down (type another number if needed). Expired rows turn grey, items ending within 60 days turn amber.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