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outs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165" fontId="0" fillId="3" borderId="1" pivotButton="0" quotePrefix="0" xfId="0"/>
    <xf numFmtId="0" fontId="0" fillId="4" borderId="1" pivotButton="0" quotePrefix="0" xfId="0"/>
    <xf numFmtId="0" fontId="0" fillId="3" borderId="1" pivotButton="0" quotePrefix="0" xfId="0"/>
    <xf numFmtId="166" fontId="0" fillId="3" borderId="1" pivotButton="0" quotePrefix="0" xfId="0"/>
    <xf numFmtId="3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167" fontId="0" fillId="4" borderId="1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6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12" customWidth="1" min="3" max="3"/>
    <col width="6" customWidth="1" min="4" max="4"/>
    <col width="6" customWidth="1" min="5" max="5"/>
    <col width="10" customWidth="1" min="6" max="6"/>
    <col width="11" customWidth="1" min="7" max="7"/>
    <col width="12" customWidth="1" min="8" max="8"/>
    <col width="9" customWidth="1" min="9" max="9"/>
    <col width="3" customWidth="1" min="10" max="10"/>
    <col width="15" customWidth="1" min="11" max="11"/>
    <col width="9" customWidth="1" min="12" max="12"/>
    <col width="11" customWidth="1" min="13" max="13"/>
    <col width="12" customWidth="1" min="14" max="14"/>
    <col width="12" customWidth="1" min="15" max="15"/>
  </cols>
  <sheetData>
    <row r="1">
      <c r="A1" s="1" t="inlineStr">
        <is>
          <t>Gym Workout Log: volume and personal bests (Shahrukh, Pune)</t>
        </is>
      </c>
    </row>
    <row r="2">
      <c r="A2" s="2" t="inlineStr">
        <is>
          <t>Made-up sets, reps and weights. One row per exercise per session.</t>
        </is>
      </c>
    </row>
    <row r="4">
      <c r="A4" s="3" t="inlineStr">
        <is>
          <t>Date</t>
        </is>
      </c>
      <c r="B4" s="3" t="inlineStr">
        <is>
          <t>Week</t>
        </is>
      </c>
      <c r="C4" s="3" t="inlineStr">
        <is>
          <t>Exercise</t>
        </is>
      </c>
      <c r="D4" s="3" t="inlineStr">
        <is>
          <t>Sets</t>
        </is>
      </c>
      <c r="E4" s="3" t="inlineStr">
        <is>
          <t>Reps</t>
        </is>
      </c>
      <c r="F4" s="3" t="inlineStr">
        <is>
          <t>Weight (kg)</t>
        </is>
      </c>
      <c r="G4" s="3" t="inlineStr">
        <is>
          <t>Volume (kg)</t>
        </is>
      </c>
      <c r="H4" s="3" t="inlineStr">
        <is>
          <t>Estimated 1-rep max</t>
        </is>
      </c>
      <c r="I4" s="3" t="inlineStr">
        <is>
          <t>Best weight?</t>
        </is>
      </c>
      <c r="K4" s="3" t="inlineStr">
        <is>
          <t>Exercise</t>
        </is>
      </c>
      <c r="L4" s="3" t="inlineStr">
        <is>
          <t>Sessions</t>
        </is>
      </c>
      <c r="M4" s="3" t="inlineStr">
        <is>
          <t>Best weight (kg)</t>
        </is>
      </c>
      <c r="N4" s="3" t="inlineStr">
        <is>
          <t>Best estimated 1RM</t>
        </is>
      </c>
      <c r="O4" s="3" t="inlineStr">
        <is>
          <t>Total volume (kg)</t>
        </is>
      </c>
    </row>
    <row r="5">
      <c r="A5" s="4" t="n">
        <v>46300</v>
      </c>
      <c r="B5" s="5">
        <f>INT((A5-$A$5)/7)+1</f>
        <v/>
      </c>
      <c r="C5" s="6" t="inlineStr">
        <is>
          <t>Squat</t>
        </is>
      </c>
      <c r="D5" s="6" t="n">
        <v>3</v>
      </c>
      <c r="E5" s="6" t="n">
        <v>8</v>
      </c>
      <c r="F5" s="7" t="n">
        <v>60</v>
      </c>
      <c r="G5" s="8">
        <f>D5*E5*F5</f>
        <v/>
      </c>
      <c r="H5" s="9">
        <f>ROUND(F5*(1+E5/30),1)</f>
        <v/>
      </c>
      <c r="I5" s="5">
        <f>IF(F5=_xlfn.MAXIFS($F$5:$F$16,$C$5:$C$16,C5),"Best","")</f>
        <v/>
      </c>
      <c r="K5" s="10" t="inlineStr">
        <is>
          <t>Squat</t>
        </is>
      </c>
      <c r="L5" s="5">
        <f>COUNTIF($C$5:$C$16,K5)</f>
        <v/>
      </c>
      <c r="M5" s="9">
        <f>_xlfn.MAXIFS($F$5:$F$16,$C$5:$C$16,K5)</f>
        <v/>
      </c>
      <c r="N5" s="9">
        <f>_xlfn.MAXIFS($H$5:$H$16,$C$5:$C$16,K5)</f>
        <v/>
      </c>
      <c r="O5" s="8">
        <f>SUMIFS($G$5:$G$16,$C$5:$C$16,K5)</f>
        <v/>
      </c>
    </row>
    <row r="6">
      <c r="A6" s="4" t="n">
        <v>46300</v>
      </c>
      <c r="B6" s="5">
        <f>INT((A6-$A$5)/7)+1</f>
        <v/>
      </c>
      <c r="C6" s="6" t="inlineStr">
        <is>
          <t>Bench press</t>
        </is>
      </c>
      <c r="D6" s="6" t="n">
        <v>3</v>
      </c>
      <c r="E6" s="6" t="n">
        <v>8</v>
      </c>
      <c r="F6" s="7" t="n">
        <v>40</v>
      </c>
      <c r="G6" s="8">
        <f>D6*E6*F6</f>
        <v/>
      </c>
      <c r="H6" s="9">
        <f>ROUND(F6*(1+E6/30),1)</f>
        <v/>
      </c>
      <c r="I6" s="5">
        <f>IF(F6=_xlfn.MAXIFS($F$5:$F$16,$C$5:$C$16,C6),"Best","")</f>
        <v/>
      </c>
      <c r="K6" s="10" t="inlineStr">
        <is>
          <t>Bench press</t>
        </is>
      </c>
      <c r="L6" s="5">
        <f>COUNTIF($C$5:$C$16,K6)</f>
        <v/>
      </c>
      <c r="M6" s="9">
        <f>_xlfn.MAXIFS($F$5:$F$16,$C$5:$C$16,K6)</f>
        <v/>
      </c>
      <c r="N6" s="9">
        <f>_xlfn.MAXIFS($H$5:$H$16,$C$5:$C$16,K6)</f>
        <v/>
      </c>
      <c r="O6" s="8">
        <f>SUMIFS($G$5:$G$16,$C$5:$C$16,K6)</f>
        <v/>
      </c>
    </row>
    <row r="7">
      <c r="A7" s="4" t="n">
        <v>46302</v>
      </c>
      <c r="B7" s="5">
        <f>INT((A7-$A$5)/7)+1</f>
        <v/>
      </c>
      <c r="C7" s="6" t="inlineStr">
        <is>
          <t>Deadlift</t>
        </is>
      </c>
      <c r="D7" s="6" t="n">
        <v>3</v>
      </c>
      <c r="E7" s="6" t="n">
        <v>5</v>
      </c>
      <c r="F7" s="7" t="n">
        <v>80</v>
      </c>
      <c r="G7" s="8">
        <f>D7*E7*F7</f>
        <v/>
      </c>
      <c r="H7" s="9">
        <f>ROUND(F7*(1+E7/30),1)</f>
        <v/>
      </c>
      <c r="I7" s="5">
        <f>IF(F7=_xlfn.MAXIFS($F$5:$F$16,$C$5:$C$16,C7),"Best","")</f>
        <v/>
      </c>
      <c r="K7" s="10" t="inlineStr">
        <is>
          <t>Deadlift</t>
        </is>
      </c>
      <c r="L7" s="5">
        <f>COUNTIF($C$5:$C$16,K7)</f>
        <v/>
      </c>
      <c r="M7" s="9">
        <f>_xlfn.MAXIFS($F$5:$F$16,$C$5:$C$16,K7)</f>
        <v/>
      </c>
      <c r="N7" s="9">
        <f>_xlfn.MAXIFS($H$5:$H$16,$C$5:$C$16,K7)</f>
        <v/>
      </c>
      <c r="O7" s="8">
        <f>SUMIFS($G$5:$G$16,$C$5:$C$16,K7)</f>
        <v/>
      </c>
    </row>
    <row r="8">
      <c r="A8" s="4" t="n">
        <v>46302</v>
      </c>
      <c r="B8" s="5">
        <f>INT((A8-$A$5)/7)+1</f>
        <v/>
      </c>
      <c r="C8" s="6" t="inlineStr">
        <is>
          <t>Squat</t>
        </is>
      </c>
      <c r="D8" s="6" t="n">
        <v>3</v>
      </c>
      <c r="E8" s="6" t="n">
        <v>8</v>
      </c>
      <c r="F8" s="7" t="n">
        <v>62.5</v>
      </c>
      <c r="G8" s="8">
        <f>D8*E8*F8</f>
        <v/>
      </c>
      <c r="H8" s="9">
        <f>ROUND(F8*(1+E8/30),1)</f>
        <v/>
      </c>
      <c r="I8" s="5">
        <f>IF(F8=_xlfn.MAXIFS($F$5:$F$16,$C$5:$C$16,C8),"Best","")</f>
        <v/>
      </c>
    </row>
    <row r="9">
      <c r="A9" s="4" t="n">
        <v>46304</v>
      </c>
      <c r="B9" s="5">
        <f>INT((A9-$A$5)/7)+1</f>
        <v/>
      </c>
      <c r="C9" s="6" t="inlineStr">
        <is>
          <t>Bench press</t>
        </is>
      </c>
      <c r="D9" s="6" t="n">
        <v>3</v>
      </c>
      <c r="E9" s="6" t="n">
        <v>8</v>
      </c>
      <c r="F9" s="7" t="n">
        <v>42.5</v>
      </c>
      <c r="G9" s="8">
        <f>D9*E9*F9</f>
        <v/>
      </c>
      <c r="H9" s="9">
        <f>ROUND(F9*(1+E9/30),1)</f>
        <v/>
      </c>
      <c r="I9" s="5">
        <f>IF(F9=_xlfn.MAXIFS($F$5:$F$16,$C$5:$C$16,C9),"Best","")</f>
        <v/>
      </c>
      <c r="K9" s="10" t="inlineStr">
        <is>
          <t>Week 1 volume</t>
        </is>
      </c>
      <c r="O9" s="8">
        <f>SUMIFS(G5:G16,B5:B16,1)</f>
        <v/>
      </c>
    </row>
    <row r="10">
      <c r="A10" s="4" t="n">
        <v>46304</v>
      </c>
      <c r="B10" s="5">
        <f>INT((A10-$A$5)/7)+1</f>
        <v/>
      </c>
      <c r="C10" s="6" t="inlineStr">
        <is>
          <t>Deadlift</t>
        </is>
      </c>
      <c r="D10" s="6" t="n">
        <v>3</v>
      </c>
      <c r="E10" s="6" t="n">
        <v>5</v>
      </c>
      <c r="F10" s="7" t="n">
        <v>85</v>
      </c>
      <c r="G10" s="8">
        <f>D10*E10*F10</f>
        <v/>
      </c>
      <c r="H10" s="9">
        <f>ROUND(F10*(1+E10/30),1)</f>
        <v/>
      </c>
      <c r="I10" s="5">
        <f>IF(F10=_xlfn.MAXIFS($F$5:$F$16,$C$5:$C$16,C10),"Best","")</f>
        <v/>
      </c>
      <c r="K10" s="10" t="inlineStr">
        <is>
          <t>Week 2 volume</t>
        </is>
      </c>
      <c r="O10" s="8">
        <f>SUMIFS(G5:G16,B5:B16,2)</f>
        <v/>
      </c>
    </row>
    <row r="11">
      <c r="A11" s="4" t="n">
        <v>46307</v>
      </c>
      <c r="B11" s="5">
        <f>INT((A11-$A$5)/7)+1</f>
        <v/>
      </c>
      <c r="C11" s="6" t="inlineStr">
        <is>
          <t>Squat</t>
        </is>
      </c>
      <c r="D11" s="6" t="n">
        <v>3</v>
      </c>
      <c r="E11" s="6" t="n">
        <v>8</v>
      </c>
      <c r="F11" s="7" t="n">
        <v>65</v>
      </c>
      <c r="G11" s="8">
        <f>D11*E11*F11</f>
        <v/>
      </c>
      <c r="H11" s="9">
        <f>ROUND(F11*(1+E11/30),1)</f>
        <v/>
      </c>
      <c r="I11" s="5">
        <f>IF(F11=_xlfn.MAXIFS($F$5:$F$16,$C$5:$C$16,C11),"Best","")</f>
        <v/>
      </c>
      <c r="K11" s="10" t="inlineStr">
        <is>
          <t>Change</t>
        </is>
      </c>
      <c r="O11" s="11">
        <f>O10/O9-1</f>
        <v/>
      </c>
    </row>
    <row r="12">
      <c r="A12" s="4" t="n">
        <v>46307</v>
      </c>
      <c r="B12" s="5">
        <f>INT((A12-$A$5)/7)+1</f>
        <v/>
      </c>
      <c r="C12" s="6" t="inlineStr">
        <is>
          <t>Bench press</t>
        </is>
      </c>
      <c r="D12" s="6" t="n">
        <v>3</v>
      </c>
      <c r="E12" s="6" t="n">
        <v>6</v>
      </c>
      <c r="F12" s="7" t="n">
        <v>45</v>
      </c>
      <c r="G12" s="8">
        <f>D12*E12*F12</f>
        <v/>
      </c>
      <c r="H12" s="9">
        <f>ROUND(F12*(1+E12/30),1)</f>
        <v/>
      </c>
      <c r="I12" s="5">
        <f>IF(F12=_xlfn.MAXIFS($F$5:$F$16,$C$5:$C$16,C12),"Best","")</f>
        <v/>
      </c>
    </row>
    <row r="13">
      <c r="A13" s="4" t="n">
        <v>46309</v>
      </c>
      <c r="B13" s="5">
        <f>INT((A13-$A$5)/7)+1</f>
        <v/>
      </c>
      <c r="C13" s="6" t="inlineStr">
        <is>
          <t>Deadlift</t>
        </is>
      </c>
      <c r="D13" s="6" t="n">
        <v>3</v>
      </c>
      <c r="E13" s="6" t="n">
        <v>5</v>
      </c>
      <c r="F13" s="7" t="n">
        <v>90</v>
      </c>
      <c r="G13" s="8">
        <f>D13*E13*F13</f>
        <v/>
      </c>
      <c r="H13" s="9">
        <f>ROUND(F13*(1+E13/30),1)</f>
        <v/>
      </c>
      <c r="I13" s="5">
        <f>IF(F13=_xlfn.MAXIFS($F$5:$F$16,$C$5:$C$16,C13),"Best","")</f>
        <v/>
      </c>
    </row>
    <row r="14">
      <c r="A14" s="4" t="n">
        <v>46309</v>
      </c>
      <c r="B14" s="5">
        <f>INT((A14-$A$5)/7)+1</f>
        <v/>
      </c>
      <c r="C14" s="6" t="inlineStr">
        <is>
          <t>Squat</t>
        </is>
      </c>
      <c r="D14" s="6" t="n">
        <v>3</v>
      </c>
      <c r="E14" s="6" t="n">
        <v>6</v>
      </c>
      <c r="F14" s="7" t="n">
        <v>70</v>
      </c>
      <c r="G14" s="8">
        <f>D14*E14*F14</f>
        <v/>
      </c>
      <c r="H14" s="9">
        <f>ROUND(F14*(1+E14/30),1)</f>
        <v/>
      </c>
      <c r="I14" s="5">
        <f>IF(F14=_xlfn.MAXIFS($F$5:$F$16,$C$5:$C$16,C14),"Best","")</f>
        <v/>
      </c>
    </row>
    <row r="15">
      <c r="A15" s="4" t="n">
        <v>46311</v>
      </c>
      <c r="B15" s="5">
        <f>INT((A15-$A$5)/7)+1</f>
        <v/>
      </c>
      <c r="C15" s="6" t="inlineStr">
        <is>
          <t>Bench press</t>
        </is>
      </c>
      <c r="D15" s="6" t="n">
        <v>3</v>
      </c>
      <c r="E15" s="6" t="n">
        <v>8</v>
      </c>
      <c r="F15" s="7" t="n">
        <v>45</v>
      </c>
      <c r="G15" s="8">
        <f>D15*E15*F15</f>
        <v/>
      </c>
      <c r="H15" s="9">
        <f>ROUND(F15*(1+E15/30),1)</f>
        <v/>
      </c>
      <c r="I15" s="5">
        <f>IF(F15=_xlfn.MAXIFS($F$5:$F$16,$C$5:$C$16,C15),"Best","")</f>
        <v/>
      </c>
    </row>
    <row r="16">
      <c r="A16" s="4" t="n">
        <v>46311</v>
      </c>
      <c r="B16" s="5">
        <f>INT((A16-$A$5)/7)+1</f>
        <v/>
      </c>
      <c r="C16" s="6" t="inlineStr">
        <is>
          <t>Deadlift</t>
        </is>
      </c>
      <c r="D16" s="6" t="n">
        <v>3</v>
      </c>
      <c r="E16" s="6" t="n">
        <v>3</v>
      </c>
      <c r="F16" s="7" t="n">
        <v>95</v>
      </c>
      <c r="G16" s="8">
        <f>D16*E16*F16</f>
        <v/>
      </c>
      <c r="H16" s="9">
        <f>ROUND(F16*(1+E16/30),1)</f>
        <v/>
      </c>
      <c r="I16" s="5">
        <f>IF(F16=_xlfn.MAXIFS($F$5:$F$16,$C$5:$C$16,C16),"Best","")</f>
        <v/>
      </c>
    </row>
  </sheetData>
  <conditionalFormatting sqref="A5:I16">
    <cfRule type="expression" priority="1" dxfId="0">
      <formula>$I5="Best"</formula>
    </cfRule>
  </conditionalFormatting>
  <conditionalFormatting sqref="G5:G16">
    <cfRule type="dataBar" priority="2">
      <dataBar>
        <cfvo type="num" val="0"/>
        <cfvo type="max"/>
        <color rgb="005B9BD5"/>
      </dataBar>
    </cfRule>
  </conditionalFormatting>
  <dataValidations count="1">
    <dataValidation sqref="C5:C200" showDropDown="0" showInputMessage="0" showErrorMessage="1" allowBlank="1" errorTitle="Not in the list" error="Pick a value from the list" type="list">
      <formula1>"Squat,Bench press,Deadlift"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Gym workout log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One row per exercise per session. Volume = sets × reps × weight. The estimated 1-rep max uses the Epley formula; never test a true maximum without a spotter.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2026-10-17T02:29:55Z</dcterms:created>
  <dcterms:modified xmlns:dcterms="http://purl.org/dc/terms/" xmlns:xsi="http://www.w3.org/2001/XMLSchema-instance" xsi:type="dcterms:W3CDTF">2026-10-17T02:29:55Z</dcterms:modified>
</cp:coreProperties>
</file>