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[$₹-4009]#,##,##0;[Red]-[$₹-4009]#,##,##0"/>
    <numFmt numFmtId="165" formatCode="0.0"/>
    <numFmt numFmtId="166" formatCode="yyyy-mm-dd h:mm:ss"/>
    <numFmt numFmtId="167" formatCode="DD-MM-YYYY"/>
    <numFmt numFmtId="168" formatCode="hh:mm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167" fontId="0" fillId="2" borderId="1" pivotButton="0" quotePrefix="0" xfId="0"/>
    <xf numFmtId="0" fontId="0" fillId="2" borderId="1" pivotButton="0" quotePrefix="0" xfId="0"/>
    <xf numFmtId="168" fontId="0" fillId="2" borderId="1" pivotButton="0" quotePrefix="0" xfId="0"/>
    <xf numFmtId="2" fontId="0" fillId="4" borderId="1" pivotButton="0" quotePrefix="0" xfId="0"/>
    <xf numFmtId="164" fontId="0" fillId="4" borderId="1" pivotButton="0" quotePrefix="0" xfId="0"/>
    <xf numFmtId="0" fontId="0" fillId="0" borderId="1" pivotButton="0" quotePrefix="0" xfId="0"/>
    <xf numFmtId="0" fontId="3" fillId="5" borderId="1" pivotButton="0" quotePrefix="0" xfId="0"/>
    <xf numFmtId="164" fontId="3" fillId="5" borderId="1" pivotButton="0" quotePrefix="0" xfId="0"/>
    <xf numFmtId="0" fontId="0" fillId="4" borderId="1" pivotButton="0" quotePrefix="0" xfId="0"/>
    <xf numFmtId="2" fontId="3" fillId="5" borderId="1" pivotButton="0" quotePrefix="0" xfId="0"/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8" customWidth="1" min="3" max="3"/>
    <col width="8" customWidth="1" min="4" max="4"/>
    <col width="9" customWidth="1" min="5" max="5"/>
    <col width="8" customWidth="1" min="6" max="6"/>
    <col width="9" customWidth="1" min="7" max="7"/>
    <col width="10" customWidth="1" min="8" max="8"/>
    <col width="12" customWidth="1" min="9" max="9"/>
    <col width="3" customWidth="1" min="10" max="10"/>
    <col width="22" customWidth="1" min="11" max="11"/>
    <col width="9" customWidth="1" min="12" max="12"/>
    <col width="13" customWidth="1" min="13" max="13"/>
  </cols>
  <sheetData>
    <row r="1">
      <c r="A1" s="1" t="inlineStr">
        <is>
          <t>Freelance Timesheet and Invoice (Ravina, Sambhaji Nagar)</t>
        </is>
      </c>
    </row>
    <row r="2">
      <c r="A2" s="2" t="inlineStr">
        <is>
          <t>Made-up projects, times and rates. Hours past 8 in a day are paid at the overtime rate.</t>
        </is>
      </c>
    </row>
    <row r="3">
      <c r="A3" s="3" t="inlineStr">
        <is>
          <t>Rate per hour (₹)</t>
        </is>
      </c>
      <c r="B3" s="4" t="n">
        <v>600</v>
      </c>
    </row>
    <row r="4">
      <c r="A4" s="3" t="inlineStr">
        <is>
          <t>Overtime multiplier</t>
        </is>
      </c>
      <c r="B4" s="5" t="n">
        <v>1.5</v>
      </c>
    </row>
    <row r="6">
      <c r="A6" s="6" t="inlineStr">
        <is>
          <t>Date</t>
        </is>
      </c>
      <c r="B6" s="6" t="inlineStr">
        <is>
          <t>Project</t>
        </is>
      </c>
      <c r="C6" s="6" t="inlineStr">
        <is>
          <t>Start</t>
        </is>
      </c>
      <c r="D6" s="6" t="inlineStr">
        <is>
          <t>End</t>
        </is>
      </c>
      <c r="E6" s="6" t="inlineStr">
        <is>
          <t>Break (min)</t>
        </is>
      </c>
      <c r="F6" s="6" t="inlineStr">
        <is>
          <t>Hours</t>
        </is>
      </c>
      <c r="G6" s="6" t="inlineStr">
        <is>
          <t>Regular</t>
        </is>
      </c>
      <c r="H6" s="6" t="inlineStr">
        <is>
          <t>Overtime</t>
        </is>
      </c>
      <c r="I6" s="6" t="inlineStr">
        <is>
          <t>Amount (₹)</t>
        </is>
      </c>
      <c r="K6" s="6" t="inlineStr">
        <is>
          <t>By project</t>
        </is>
      </c>
      <c r="L6" s="6" t="inlineStr">
        <is>
          <t>Hours</t>
        </is>
      </c>
      <c r="M6" s="6" t="inlineStr">
        <is>
          <t>Amount (₹)</t>
        </is>
      </c>
    </row>
    <row r="7">
      <c r="A7" s="7" t="n">
        <v>46300</v>
      </c>
      <c r="B7" s="8" t="inlineStr">
        <is>
          <t>Website</t>
        </is>
      </c>
      <c r="C7" s="9" t="n">
        <v>0.3958333333333333</v>
      </c>
      <c r="D7" s="9" t="n">
        <v>0.75</v>
      </c>
      <c r="E7" s="8" t="n">
        <v>45</v>
      </c>
      <c r="F7" s="10">
        <f>ROUND(MOD(D7-C7,1)*24-E7/60,2)</f>
        <v/>
      </c>
      <c r="G7" s="10">
        <f>MIN(F7,8)</f>
        <v/>
      </c>
      <c r="H7" s="10">
        <f>MAX(0,F7-8)</f>
        <v/>
      </c>
      <c r="I7" s="11">
        <f>G7*$B$3+H7*$B$3*$B$4</f>
        <v/>
      </c>
      <c r="K7" s="12" t="inlineStr">
        <is>
          <t>Website</t>
        </is>
      </c>
      <c r="L7" s="10">
        <f>SUMIF($B$7:$B$16,K7,$F$7:$F$16)</f>
        <v/>
      </c>
      <c r="M7" s="11">
        <f>SUMIF($B$7:$B$16,K7,$I$7:$I$16)</f>
        <v/>
      </c>
    </row>
    <row r="8">
      <c r="A8" s="7" t="n">
        <v>46301</v>
      </c>
      <c r="B8" s="8" t="inlineStr">
        <is>
          <t>Website</t>
        </is>
      </c>
      <c r="C8" s="9" t="n">
        <v>0.375</v>
      </c>
      <c r="D8" s="9" t="n">
        <v>0.8125</v>
      </c>
      <c r="E8" s="8" t="n">
        <v>60</v>
      </c>
      <c r="F8" s="10">
        <f>ROUND(MOD(D8-C8,1)*24-E8/60,2)</f>
        <v/>
      </c>
      <c r="G8" s="10">
        <f>MIN(F8,8)</f>
        <v/>
      </c>
      <c r="H8" s="10">
        <f>MAX(0,F8-8)</f>
        <v/>
      </c>
      <c r="I8" s="11">
        <f>G8*$B$3+H8*$B$3*$B$4</f>
        <v/>
      </c>
      <c r="K8" s="12" t="inlineStr">
        <is>
          <t>Logo</t>
        </is>
      </c>
      <c r="L8" s="10">
        <f>SUMIF($B$7:$B$16,K8,$F$7:$F$16)</f>
        <v/>
      </c>
      <c r="M8" s="11">
        <f>SUMIF($B$7:$B$16,K8,$I$7:$I$16)</f>
        <v/>
      </c>
    </row>
    <row r="9">
      <c r="A9" s="7" t="n">
        <v>46302</v>
      </c>
      <c r="B9" s="8" t="inlineStr">
        <is>
          <t>Logo</t>
        </is>
      </c>
      <c r="C9" s="9" t="n">
        <v>0.4166666666666667</v>
      </c>
      <c r="D9" s="9" t="n">
        <v>0.6875</v>
      </c>
      <c r="E9" s="8" t="n">
        <v>30</v>
      </c>
      <c r="F9" s="10">
        <f>ROUND(MOD(D9-C9,1)*24-E9/60,2)</f>
        <v/>
      </c>
      <c r="G9" s="10">
        <f>MIN(F9,8)</f>
        <v/>
      </c>
      <c r="H9" s="10">
        <f>MAX(0,F9-8)</f>
        <v/>
      </c>
      <c r="I9" s="11">
        <f>G9*$B$3+H9*$B$3*$B$4</f>
        <v/>
      </c>
      <c r="K9" s="12" t="inlineStr">
        <is>
          <t>Report</t>
        </is>
      </c>
      <c r="L9" s="10">
        <f>SUMIF($B$7:$B$16,K9,$F$7:$F$16)</f>
        <v/>
      </c>
      <c r="M9" s="11">
        <f>SUMIF($B$7:$B$16,K9,$I$7:$I$16)</f>
        <v/>
      </c>
    </row>
    <row r="10">
      <c r="A10" s="7" t="n">
        <v>46303</v>
      </c>
      <c r="B10" s="8" t="inlineStr">
        <is>
          <t>Report</t>
        </is>
      </c>
      <c r="C10" s="9" t="n">
        <v>0.375</v>
      </c>
      <c r="D10" s="9" t="n">
        <v>0.7708333333333334</v>
      </c>
      <c r="E10" s="8" t="n">
        <v>30</v>
      </c>
      <c r="F10" s="10">
        <f>ROUND(MOD(D10-C10,1)*24-E10/60,2)</f>
        <v/>
      </c>
      <c r="G10" s="10">
        <f>MIN(F10,8)</f>
        <v/>
      </c>
      <c r="H10" s="10">
        <f>MAX(0,F10-8)</f>
        <v/>
      </c>
      <c r="I10" s="11">
        <f>G10*$B$3+H10*$B$3*$B$4</f>
        <v/>
      </c>
    </row>
    <row r="11">
      <c r="A11" s="7" t="n">
        <v>46304</v>
      </c>
      <c r="B11" s="8" t="inlineStr">
        <is>
          <t>Website</t>
        </is>
      </c>
      <c r="C11" s="9" t="n">
        <v>0.3854166666666667</v>
      </c>
      <c r="D11" s="9" t="n">
        <v>0.7395833333333334</v>
      </c>
      <c r="E11" s="8" t="n">
        <v>30</v>
      </c>
      <c r="F11" s="10">
        <f>ROUND(MOD(D11-C11,1)*24-E11/60,2)</f>
        <v/>
      </c>
      <c r="G11" s="10">
        <f>MIN(F11,8)</f>
        <v/>
      </c>
      <c r="H11" s="10">
        <f>MAX(0,F11-8)</f>
        <v/>
      </c>
      <c r="I11" s="11">
        <f>G11*$B$3+H11*$B$3*$B$4</f>
        <v/>
      </c>
      <c r="K11" s="13" t="inlineStr">
        <is>
          <t>Invoice total</t>
        </is>
      </c>
      <c r="M11" s="14">
        <f>I17</f>
        <v/>
      </c>
    </row>
    <row r="12">
      <c r="A12" s="7" t="n">
        <v>46307</v>
      </c>
      <c r="B12" s="8" t="inlineStr">
        <is>
          <t>Logo</t>
        </is>
      </c>
      <c r="C12" s="9" t="n">
        <v>0.4375</v>
      </c>
      <c r="D12" s="9" t="n">
        <v>0.625</v>
      </c>
      <c r="E12" s="8" t="n">
        <v>0</v>
      </c>
      <c r="F12" s="10">
        <f>ROUND(MOD(D12-C12,1)*24-E12/60,2)</f>
        <v/>
      </c>
      <c r="G12" s="10">
        <f>MIN(F12,8)</f>
        <v/>
      </c>
      <c r="H12" s="10">
        <f>MAX(0,F12-8)</f>
        <v/>
      </c>
      <c r="I12" s="11">
        <f>G12*$B$3+H12*$B$3*$B$4</f>
        <v/>
      </c>
      <c r="K12" s="12" t="inlineStr">
        <is>
          <t>Days worked</t>
        </is>
      </c>
      <c r="M12" s="15">
        <f>COUNT(A7:A16)</f>
        <v/>
      </c>
    </row>
    <row r="13">
      <c r="A13" s="7" t="n">
        <v>46308</v>
      </c>
      <c r="B13" s="8" t="inlineStr">
        <is>
          <t>Report</t>
        </is>
      </c>
      <c r="C13" s="9" t="n">
        <v>0.3645833333333333</v>
      </c>
      <c r="D13" s="9" t="n">
        <v>0.8020833333333334</v>
      </c>
      <c r="E13" s="8" t="n">
        <v>45</v>
      </c>
      <c r="F13" s="10">
        <f>ROUND(MOD(D13-C13,1)*24-E13/60,2)</f>
        <v/>
      </c>
      <c r="G13" s="10">
        <f>MIN(F13,8)</f>
        <v/>
      </c>
      <c r="H13" s="10">
        <f>MAX(0,F13-8)</f>
        <v/>
      </c>
      <c r="I13" s="11">
        <f>G13*$B$3+H13*$B$3*$B$4</f>
        <v/>
      </c>
      <c r="K13" s="12" t="inlineStr">
        <is>
          <t>Average hours per day</t>
        </is>
      </c>
      <c r="M13" s="10">
        <f>F17/M12</f>
        <v/>
      </c>
    </row>
    <row r="14">
      <c r="A14" s="7" t="n">
        <v>46309</v>
      </c>
      <c r="B14" s="8" t="inlineStr">
        <is>
          <t>Website</t>
        </is>
      </c>
      <c r="C14" s="9" t="n">
        <v>0.375</v>
      </c>
      <c r="D14" s="9" t="n">
        <v>0.7291666666666666</v>
      </c>
      <c r="E14" s="8" t="n">
        <v>30</v>
      </c>
      <c r="F14" s="10">
        <f>ROUND(MOD(D14-C14,1)*24-E14/60,2)</f>
        <v/>
      </c>
      <c r="G14" s="10">
        <f>MIN(F14,8)</f>
        <v/>
      </c>
      <c r="H14" s="10">
        <f>MAX(0,F14-8)</f>
        <v/>
      </c>
      <c r="I14" s="11">
        <f>G14*$B$3+H14*$B$3*$B$4</f>
        <v/>
      </c>
      <c r="K14" s="12" t="inlineStr">
        <is>
          <t>Days with overtime</t>
        </is>
      </c>
      <c r="M14" s="15">
        <f>COUNTIF(H7:H16,"&gt;0")</f>
        <v/>
      </c>
    </row>
    <row r="15">
      <c r="A15" s="7" t="n">
        <v>46310</v>
      </c>
      <c r="B15" s="8" t="inlineStr">
        <is>
          <t>Report</t>
        </is>
      </c>
      <c r="C15" s="9" t="n">
        <v>0.3958333333333333</v>
      </c>
      <c r="D15" s="9" t="n">
        <v>0.7604166666666666</v>
      </c>
      <c r="E15" s="8" t="n">
        <v>45</v>
      </c>
      <c r="F15" s="10">
        <f>ROUND(MOD(D15-C15,1)*24-E15/60,2)</f>
        <v/>
      </c>
      <c r="G15" s="10">
        <f>MIN(F15,8)</f>
        <v/>
      </c>
      <c r="H15" s="10">
        <f>MAX(0,F15-8)</f>
        <v/>
      </c>
      <c r="I15" s="11">
        <f>G15*$B$3+H15*$B$3*$B$4</f>
        <v/>
      </c>
      <c r="K15" s="12" t="inlineStr">
        <is>
          <t>Overtime pay</t>
        </is>
      </c>
      <c r="M15" s="11">
        <f>H17*B3*B4</f>
        <v/>
      </c>
    </row>
    <row r="16">
      <c r="A16" s="7" t="n">
        <v>46311</v>
      </c>
      <c r="B16" s="8" t="inlineStr">
        <is>
          <t>Website</t>
        </is>
      </c>
      <c r="C16" s="9" t="n">
        <v>0.875</v>
      </c>
      <c r="D16" s="9" t="n">
        <v>0.0625</v>
      </c>
      <c r="E16" s="8" t="n">
        <v>0</v>
      </c>
      <c r="F16" s="10">
        <f>ROUND(MOD(D16-C16,1)*24-E16/60,2)</f>
        <v/>
      </c>
      <c r="G16" s="10">
        <f>MIN(F16,8)</f>
        <v/>
      </c>
      <c r="H16" s="10">
        <f>MAX(0,F16-8)</f>
        <v/>
      </c>
      <c r="I16" s="11">
        <f>G16*$B$3+H16*$B$3*$B$4</f>
        <v/>
      </c>
    </row>
    <row r="17">
      <c r="A17" s="13" t="inlineStr">
        <is>
          <t>Total</t>
        </is>
      </c>
      <c r="F17" s="16">
        <f>SUM(F7:F16)</f>
        <v/>
      </c>
      <c r="G17" s="16">
        <f>SUM(G7:G16)</f>
        <v/>
      </c>
      <c r="H17" s="16">
        <f>SUM(H7:H16)</f>
        <v/>
      </c>
      <c r="I17" s="14">
        <f>SUM(I7:I16)</f>
        <v/>
      </c>
    </row>
  </sheetData>
  <conditionalFormatting sqref="H7:H16">
    <cfRule type="cellIs" priority="1" operator="greaterThan" dxfId="0">
      <formula>0</formula>
    </cfRule>
  </conditionalFormatting>
  <conditionalFormatting sqref="F7:F16">
    <cfRule type="dataBar" priority="2">
      <dataBar>
        <cfvo type="num" val="0"/>
        <cfvo type="num" val="12"/>
        <color rgb="005B9BD5"/>
      </dataBar>
    </cfRule>
  </conditionalFormatting>
  <dataValidations count="1">
    <dataValidation sqref="B7:B200" showDropDown="0" showInputMessage="0" showErrorMessage="1" allowBlank="1" errorTitle="Not in the list" error="Pick a value from the list" type="list">
      <formula1>"Website,Logo,Report"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Freelance timesheet and invoice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start and end times as hh:mm (24-hour). MOD handles work that ends after midnight. Change the rate and overtime multiplier in B3:B4.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2026-10-17T02:19:02Z</dcterms:created>
  <dcterms:modified xmlns:dcterms="http://purl.org/dc/terms/" xmlns:xsi="http://www.w3.org/2001/XMLSchema-instance" xsi:type="dcterms:W3CDTF">2026-10-17T02:19:02Z</dcterms:modified>
</cp:coreProperties>
</file>