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Tasks" sheetId="5" state="visible" r:id="rId5"/>
    <sheet xmlns:r="http://schemas.openxmlformats.org/officeDocument/2006/relationships" name="Quotation" sheetId="6" state="visible" r:id="rId6"/>
    <sheet xmlns:r="http://schemas.openxmlformats.org/officeDocument/2006/relationships" name="Client payments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Dashboard" sheetId="9" state="visible" r:id="rId9"/>
  </sheets>
  <definedNames>
    <definedName name="_xlnm.Print_Area" localSheetId="5">'Quotation'!$A$1:$D$18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0" fillId="3" borderId="1" pivotButton="0" quotePrefix="0" xfId="0"/>
    <xf numFmtId="0" fontId="3" fillId="4" borderId="1" applyAlignment="1" pivotButton="0" quotePrefix="0" xfId="0">
      <alignment vertical="top" wrapText="1"/>
    </xf>
    <xf numFmtId="167" fontId="0" fillId="2" borderId="1" pivotButton="0" quotePrefix="0" xfId="0"/>
    <xf numFmtId="167" fontId="0" fillId="3" borderId="1" pivotButton="0" quotePrefix="0" xfId="0"/>
    <xf numFmtId="166" fontId="0" fillId="3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0" fillId="0" borderId="1" pivotButton="0" quotePrefix="0" xfId="0"/>
    <xf numFmtId="165" fontId="0" fillId="3" borderId="1" pivotButton="0" quotePrefix="0" xfId="0"/>
    <xf numFmtId="167" fontId="4" fillId="3" borderId="1" applyAlignment="1" pivotButton="0" quotePrefix="0" xfId="0">
      <alignment horizontal="center"/>
    </xf>
    <xf numFmtId="166" fontId="4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 vs spent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'Budget'!$A$5:$A$12</f>
            </numRef>
          </cat>
          <val>
            <numRef>
              <f>'Budget'!$B$5:$B$12</f>
            </numRef>
          </val>
        </ser>
        <ser>
          <idx val="1"/>
          <order val="1"/>
          <tx>
            <strRef>
              <f>'Budget'!C4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'Budget'!$A$5:$A$12</f>
            </numRef>
          </cat>
          <val>
            <numRef>
              <f>'Budget'!$C$5:$C$12</f>
            </numRef>
          </val>
        </ser>
        <ser>
          <idx val="2"/>
          <order val="2"/>
          <tx>
            <strRef>
              <f>'Budget'!D4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'Budget'!$A$5:$A$12</f>
            </numRef>
          </cat>
          <val>
            <numRef>
              <f>'Budget'!$D$5:$D$12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Received, balance due and spent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'Report'!$A$8:$A$10</f>
            </numRef>
          </cat>
          <val>
            <numRef>
              <f>'Report'!$B$8:$B$10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Event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Expenses, Budget (estimate, client price, spent), Tasks, Quotation (printable), Client payments, Report (profit, cash), Dashboard.</t>
        </is>
      </c>
    </row>
    <row r="8">
      <c r="A8" t="inlineStr">
        <is>
          <t>GST rate in Setup B8 is an input; confirm the rate for your service with your accountant.</t>
        </is>
      </c>
    </row>
    <row r="9">
      <c r="A9" t="inlineStr">
        <is>
          <t>Log every vendor advance on the day you pay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3" customWidth="1" min="4" max="4"/>
    <col width="10" customWidth="1" min="5" max="5"/>
  </cols>
  <sheetData>
    <row r="1">
      <c r="A1" s="1" t="inlineStr">
        <is>
          <t>Event Management System: Setup (Zoya Events, Kolhapur)</t>
        </is>
      </c>
    </row>
    <row r="2">
      <c r="A2" s="2" t="inlineStr">
        <is>
          <t>Made-up event: a wedding reception for 400 guests on 20 November 2026.</t>
        </is>
      </c>
      <c r="D2" s="3" t="inlineStr">
        <is>
          <t>Status</t>
        </is>
      </c>
      <c r="E2" s="3" t="inlineStr">
        <is>
          <t>Owners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Not started</t>
        </is>
      </c>
      <c r="E3" s="6" t="inlineStr">
        <is>
          <t>Zoya</t>
        </is>
      </c>
    </row>
    <row r="4">
      <c r="A4" s="4" t="inlineStr">
        <is>
          <t>Client</t>
        </is>
      </c>
      <c r="B4" s="6" t="inlineStr">
        <is>
          <t>Ravina and Raja Patil</t>
        </is>
      </c>
      <c r="D4" s="6" t="inlineStr">
        <is>
          <t>In progress</t>
        </is>
      </c>
      <c r="E4" s="6" t="inlineStr">
        <is>
          <t>Salman</t>
        </is>
      </c>
    </row>
    <row r="5">
      <c r="A5" s="4" t="inlineStr">
        <is>
          <t>Event date</t>
        </is>
      </c>
      <c r="B5" s="5" t="n">
        <v>46346</v>
      </c>
      <c r="D5" s="6" t="inlineStr">
        <is>
          <t>Done</t>
        </is>
      </c>
      <c r="E5" s="6" t="inlineStr">
        <is>
          <t>Rani</t>
        </is>
      </c>
    </row>
    <row r="6">
      <c r="A6" s="4" t="inlineStr">
        <is>
          <t>Guests</t>
        </is>
      </c>
      <c r="B6" s="6" t="n">
        <v>400</v>
      </c>
      <c r="E6" s="6" t="inlineStr">
        <is>
          <t>Raja</t>
        </is>
      </c>
    </row>
    <row r="7">
      <c r="A7" s="4" t="inlineStr">
        <is>
          <t>Margin on cost</t>
        </is>
      </c>
      <c r="B7" s="7" t="n">
        <v>0.15</v>
      </c>
    </row>
    <row r="8">
      <c r="A8" s="4" t="inlineStr">
        <is>
          <t>GST on event service</t>
        </is>
      </c>
      <c r="B8" s="7" t="n">
        <v>0.18</v>
      </c>
    </row>
    <row r="9">
      <c r="A9" s="4" t="inlineStr">
        <is>
          <t>Days to event</t>
        </is>
      </c>
      <c r="B9" s="8">
        <f>B5-B3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4" customWidth="1" min="3" max="3"/>
    <col width="11" customWidth="1" min="4" max="4"/>
    <col width="13" customWidth="1" min="5" max="5"/>
    <col width="8" customWidth="1" min="6" max="6"/>
    <col width="14" customWidth="1" min="7" max="7"/>
  </cols>
  <sheetData>
    <row r="1">
      <c r="A1" s="1" t="inlineStr">
        <is>
          <t>Budget vs actual</t>
        </is>
      </c>
    </row>
    <row r="2">
      <c r="A2" s="2" t="inlineStr">
        <is>
          <t>Client price = estimate × (1 + margin). Spent comes from Expenses. Cost to plan with = the larger of estimate and spent.</t>
        </is>
      </c>
    </row>
    <row r="4">
      <c r="A4" s="9" t="inlineStr">
        <is>
          <t>Category</t>
        </is>
      </c>
      <c r="B4" s="9" t="inlineStr">
        <is>
          <t>Estimate (₹)</t>
        </is>
      </c>
      <c r="C4" s="9" t="inlineStr">
        <is>
          <t>Client price (₹)</t>
        </is>
      </c>
      <c r="D4" s="9" t="inlineStr">
        <is>
          <t>Spent (₹)</t>
        </is>
      </c>
      <c r="E4" s="9" t="inlineStr">
        <is>
          <t>Remaining (₹)</t>
        </is>
      </c>
      <c r="F4" s="9" t="inlineStr">
        <is>
          <t>% used</t>
        </is>
      </c>
      <c r="G4" s="9" t="inlineStr">
        <is>
          <t>Cost to plan (₹)</t>
        </is>
      </c>
    </row>
    <row r="5">
      <c r="A5" s="6" t="inlineStr">
        <is>
          <t>Venue</t>
        </is>
      </c>
      <c r="B5" s="10" t="n">
        <v>150000</v>
      </c>
      <c r="C5" s="11">
        <f>ROUND(B5*(1+Setup!$B$7),0)</f>
        <v/>
      </c>
      <c r="D5" s="11">
        <f>SUMIFS(Expenses!$D$5:$D$500,Expenses!$B$5:$B$500,A5)</f>
        <v/>
      </c>
      <c r="E5" s="11">
        <f>B5-D5</f>
        <v/>
      </c>
      <c r="F5" s="12">
        <f>IFERROR(D5/B5,0)</f>
        <v/>
      </c>
      <c r="G5" s="11">
        <f>MAX(B5,D5)</f>
        <v/>
      </c>
    </row>
    <row r="6">
      <c r="A6" s="6" t="inlineStr">
        <is>
          <t>Catering</t>
        </is>
      </c>
      <c r="B6" s="10" t="n">
        <v>340000</v>
      </c>
      <c r="C6" s="11">
        <f>ROUND(B6*(1+Setup!$B$7),0)</f>
        <v/>
      </c>
      <c r="D6" s="11">
        <f>SUMIFS(Expenses!$D$5:$D$500,Expenses!$B$5:$B$500,A6)</f>
        <v/>
      </c>
      <c r="E6" s="11">
        <f>B6-D6</f>
        <v/>
      </c>
      <c r="F6" s="12">
        <f>IFERROR(D6/B6,0)</f>
        <v/>
      </c>
      <c r="G6" s="11">
        <f>MAX(B6,D6)</f>
        <v/>
      </c>
    </row>
    <row r="7">
      <c r="A7" s="6" t="inlineStr">
        <is>
          <t>Decoration</t>
        </is>
      </c>
      <c r="B7" s="10" t="n">
        <v>120000</v>
      </c>
      <c r="C7" s="11">
        <f>ROUND(B7*(1+Setup!$B$7),0)</f>
        <v/>
      </c>
      <c r="D7" s="11">
        <f>SUMIFS(Expenses!$D$5:$D$500,Expenses!$B$5:$B$500,A7)</f>
        <v/>
      </c>
      <c r="E7" s="11">
        <f>B7-D7</f>
        <v/>
      </c>
      <c r="F7" s="12">
        <f>IFERROR(D7/B7,0)</f>
        <v/>
      </c>
      <c r="G7" s="11">
        <f>MAX(B7,D7)</f>
        <v/>
      </c>
    </row>
    <row r="8">
      <c r="A8" s="6" t="inlineStr">
        <is>
          <t>Sound and lights</t>
        </is>
      </c>
      <c r="B8" s="10" t="n">
        <v>60000</v>
      </c>
      <c r="C8" s="11">
        <f>ROUND(B8*(1+Setup!$B$7),0)</f>
        <v/>
      </c>
      <c r="D8" s="11">
        <f>SUMIFS(Expenses!$D$5:$D$500,Expenses!$B$5:$B$500,A8)</f>
        <v/>
      </c>
      <c r="E8" s="11">
        <f>B8-D8</f>
        <v/>
      </c>
      <c r="F8" s="12">
        <f>IFERROR(D8/B8,0)</f>
        <v/>
      </c>
      <c r="G8" s="11">
        <f>MAX(B8,D8)</f>
        <v/>
      </c>
    </row>
    <row r="9">
      <c r="A9" s="6" t="inlineStr">
        <is>
          <t>Photography</t>
        </is>
      </c>
      <c r="B9" s="10" t="n">
        <v>75000</v>
      </c>
      <c r="C9" s="11">
        <f>ROUND(B9*(1+Setup!$B$7),0)</f>
        <v/>
      </c>
      <c r="D9" s="11">
        <f>SUMIFS(Expenses!$D$5:$D$500,Expenses!$B$5:$B$500,A9)</f>
        <v/>
      </c>
      <c r="E9" s="11">
        <f>B9-D9</f>
        <v/>
      </c>
      <c r="F9" s="12">
        <f>IFERROR(D9/B9,0)</f>
        <v/>
      </c>
      <c r="G9" s="11">
        <f>MAX(B9,D9)</f>
        <v/>
      </c>
    </row>
    <row r="10">
      <c r="A10" s="6" t="inlineStr">
        <is>
          <t>Invitations</t>
        </is>
      </c>
      <c r="B10" s="10" t="n">
        <v>18000</v>
      </c>
      <c r="C10" s="11">
        <f>ROUND(B10*(1+Setup!$B$7),0)</f>
        <v/>
      </c>
      <c r="D10" s="11">
        <f>SUMIFS(Expenses!$D$5:$D$500,Expenses!$B$5:$B$500,A10)</f>
        <v/>
      </c>
      <c r="E10" s="11">
        <f>B10-D10</f>
        <v/>
      </c>
      <c r="F10" s="12">
        <f>IFERROR(D10/B10,0)</f>
        <v/>
      </c>
      <c r="G10" s="11">
        <f>MAX(B10,D10)</f>
        <v/>
      </c>
    </row>
    <row r="11">
      <c r="A11" s="6" t="inlineStr">
        <is>
          <t>Transport</t>
        </is>
      </c>
      <c r="B11" s="10" t="n">
        <v>25000</v>
      </c>
      <c r="C11" s="11">
        <f>ROUND(B11*(1+Setup!$B$7),0)</f>
        <v/>
      </c>
      <c r="D11" s="11">
        <f>SUMIFS(Expenses!$D$5:$D$500,Expenses!$B$5:$B$500,A11)</f>
        <v/>
      </c>
      <c r="E11" s="11">
        <f>B11-D11</f>
        <v/>
      </c>
      <c r="F11" s="12">
        <f>IFERROR(D11/B11,0)</f>
        <v/>
      </c>
      <c r="G11" s="11">
        <f>MAX(B11,D11)</f>
        <v/>
      </c>
    </row>
    <row r="12">
      <c r="A12" s="6" t="inlineStr">
        <is>
          <t>Miscellaneous</t>
        </is>
      </c>
      <c r="B12" s="10" t="n">
        <v>20000</v>
      </c>
      <c r="C12" s="11">
        <f>ROUND(B12*(1+Setup!$B$7),0)</f>
        <v/>
      </c>
      <c r="D12" s="11">
        <f>SUMIFS(Expenses!$D$5:$D$500,Expenses!$B$5:$B$500,A12)</f>
        <v/>
      </c>
      <c r="E12" s="11">
        <f>B12-D12</f>
        <v/>
      </c>
      <c r="F12" s="12">
        <f>IFERROR(D12/B12,0)</f>
        <v/>
      </c>
      <c r="G12" s="11">
        <f>MAX(B12,D12)</f>
        <v/>
      </c>
    </row>
    <row r="13">
      <c r="A13" s="13" t="inlineStr">
        <is>
          <t>Total</t>
        </is>
      </c>
      <c r="B13" s="14">
        <f>SUM(B5:B12)</f>
        <v/>
      </c>
      <c r="C13" s="14">
        <f>SUM(C5:C12)</f>
        <v/>
      </c>
      <c r="D13" s="14">
        <f>SUM(D5:D12)</f>
        <v/>
      </c>
      <c r="E13" s="14">
        <f>SUM(E5:E12)</f>
        <v/>
      </c>
      <c r="G13" s="14">
        <f>SUM(G5:G12)</f>
        <v/>
      </c>
    </row>
  </sheetData>
  <conditionalFormatting sqref="F5:F12">
    <cfRule type="cellIs" priority="1" operator="greaterThan" dxfId="0">
      <formula>1</formula>
    </cfRule>
    <cfRule type="dataBar" priority="2">
      <dataBar>
        <cfvo type="num" val="0"/>
        <cfvo type="num" val="1"/>
        <color rgb="005B9BD5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22" customWidth="1" min="3" max="3"/>
    <col width="12" customWidth="1" min="4" max="4"/>
  </cols>
  <sheetData>
    <row r="1">
      <c r="A1" s="1" t="inlineStr">
        <is>
          <t>Expenses log</t>
        </is>
      </c>
    </row>
    <row r="2">
      <c r="A2" s="2" t="inlineStr">
        <is>
          <t>Every bill or advance paid to a vendor, one row each.</t>
        </is>
      </c>
    </row>
    <row r="4">
      <c r="A4" s="9" t="inlineStr">
        <is>
          <t>Date</t>
        </is>
      </c>
      <c r="B4" s="9" t="inlineStr">
        <is>
          <t>Category</t>
        </is>
      </c>
      <c r="C4" s="9" t="inlineStr">
        <is>
          <t>Detail</t>
        </is>
      </c>
      <c r="D4" s="9" t="inlineStr">
        <is>
          <t>Amount (₹)</t>
        </is>
      </c>
    </row>
    <row r="5">
      <c r="A5" s="5" t="n">
        <v>46297</v>
      </c>
      <c r="B5" s="6" t="inlineStr">
        <is>
          <t>Venue</t>
        </is>
      </c>
      <c r="C5" s="6" t="inlineStr">
        <is>
          <t>Hall advance</t>
        </is>
      </c>
      <c r="D5" s="10" t="n">
        <v>75000</v>
      </c>
    </row>
    <row r="6">
      <c r="A6" s="5" t="n">
        <v>46300</v>
      </c>
      <c r="B6" s="6" t="inlineStr">
        <is>
          <t>Catering</t>
        </is>
      </c>
      <c r="C6" s="6" t="inlineStr">
        <is>
          <t>Caterer advance</t>
        </is>
      </c>
      <c r="D6" s="10" t="n">
        <v>100000</v>
      </c>
    </row>
    <row r="7">
      <c r="A7" s="5" t="n">
        <v>46302</v>
      </c>
      <c r="B7" s="6" t="inlineStr">
        <is>
          <t>Decoration</t>
        </is>
      </c>
      <c r="C7" s="6" t="inlineStr">
        <is>
          <t>Flower order deposit</t>
        </is>
      </c>
      <c r="D7" s="10" t="n">
        <v>40000</v>
      </c>
    </row>
    <row r="8">
      <c r="A8" s="5" t="n">
        <v>46303</v>
      </c>
      <c r="B8" s="6" t="inlineStr">
        <is>
          <t>Invitations</t>
        </is>
      </c>
      <c r="C8" s="6" t="inlineStr">
        <is>
          <t>Printing</t>
        </is>
      </c>
      <c r="D8" s="10" t="n">
        <v>21500</v>
      </c>
    </row>
    <row r="9">
      <c r="A9" s="5" t="n">
        <v>46305</v>
      </c>
      <c r="B9" s="6" t="inlineStr">
        <is>
          <t>Photography</t>
        </is>
      </c>
      <c r="C9" s="6" t="inlineStr">
        <is>
          <t>Advance</t>
        </is>
      </c>
      <c r="D9" s="10" t="n">
        <v>25000</v>
      </c>
    </row>
    <row r="10">
      <c r="A10" s="5" t="n">
        <v>46307</v>
      </c>
      <c r="B10" s="6" t="inlineStr">
        <is>
          <t>Sound and lights</t>
        </is>
      </c>
      <c r="C10" s="6" t="inlineStr">
        <is>
          <t>Advance</t>
        </is>
      </c>
      <c r="D10" s="10" t="n">
        <v>20000</v>
      </c>
    </row>
    <row r="11">
      <c r="A11" s="5" t="n">
        <v>46309</v>
      </c>
      <c r="B11" s="6" t="inlineStr">
        <is>
          <t>Miscellaneous</t>
        </is>
      </c>
      <c r="C11" s="6" t="inlineStr">
        <is>
          <t>Trial tasting</t>
        </is>
      </c>
      <c r="D11" s="10" t="n">
        <v>6000</v>
      </c>
    </row>
    <row r="12">
      <c r="A12" s="5" t="n">
        <v>46310</v>
      </c>
      <c r="B12" s="6" t="inlineStr">
        <is>
          <t>Decoration</t>
        </is>
      </c>
      <c r="C12" s="6" t="inlineStr">
        <is>
          <t>Stage frame</t>
        </is>
      </c>
      <c r="D12" s="10" t="n">
        <v>38000</v>
      </c>
    </row>
    <row r="13">
      <c r="A13" s="5" t="n">
        <v>46311</v>
      </c>
      <c r="B13" s="6" t="inlineStr">
        <is>
          <t>Venue</t>
        </is>
      </c>
      <c r="C13" s="6" t="inlineStr">
        <is>
          <t>Second instalment</t>
        </is>
      </c>
      <c r="D13" s="10" t="n">
        <v>50000</v>
      </c>
    </row>
  </sheetData>
  <dataValidations count="1">
    <dataValidation sqref="B5:B500" showDropDown="0" showInputMessage="0" showErrorMessage="1" allowBlank="1" errorTitle="Not in the list" error="Pick a value from the list" type="list">
      <formula1>=Budget!$A$5:$A$12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2" customWidth="1" min="4" max="4"/>
    <col width="9" customWidth="1" min="5" max="5"/>
    <col width="14" customWidth="1" min="6" max="6"/>
  </cols>
  <sheetData>
    <row r="1">
      <c r="A1" s="1" t="inlineStr">
        <is>
          <t>Task list</t>
        </is>
      </c>
    </row>
    <row r="2">
      <c r="A2" s="2" t="inlineStr">
        <is>
          <t>Overdue = due date before the as-of date and not Done.</t>
        </is>
      </c>
    </row>
    <row r="4">
      <c r="A4" s="9" t="inlineStr">
        <is>
          <t>Task</t>
        </is>
      </c>
      <c r="B4" s="9" t="inlineStr">
        <is>
          <t>Owner</t>
        </is>
      </c>
      <c r="C4" s="9" t="inlineStr">
        <is>
          <t>Due</t>
        </is>
      </c>
      <c r="D4" s="9" t="inlineStr">
        <is>
          <t>Status</t>
        </is>
      </c>
      <c r="E4" s="9" t="inlineStr">
        <is>
          <t>Days left</t>
        </is>
      </c>
      <c r="F4" s="9" t="inlineStr">
        <is>
          <t>Flag</t>
        </is>
      </c>
    </row>
    <row r="5">
      <c r="A5" s="6" t="inlineStr">
        <is>
          <t>Book venue</t>
        </is>
      </c>
      <c r="B5" s="6" t="inlineStr">
        <is>
          <t>Zoya</t>
        </is>
      </c>
      <c r="C5" s="5" t="n">
        <v>46300</v>
      </c>
      <c r="D5" s="6" t="inlineStr">
        <is>
          <t>Done</t>
        </is>
      </c>
      <c r="E5" s="8">
        <f>C5-Setup!$B$3</f>
        <v/>
      </c>
      <c r="F5" s="8">
        <f>IF(D5="Done","Done",IF(E5&lt;0,"Overdue",IF(E5&lt;=7,"Due this week","Planned")))</f>
        <v/>
      </c>
    </row>
    <row r="6">
      <c r="A6" s="6" t="inlineStr">
        <is>
          <t>Final menu</t>
        </is>
      </c>
      <c r="B6" s="6" t="inlineStr">
        <is>
          <t>Salman</t>
        </is>
      </c>
      <c r="C6" s="5" t="n">
        <v>46310</v>
      </c>
      <c r="D6" s="6" t="inlineStr">
        <is>
          <t>In progress</t>
        </is>
      </c>
      <c r="E6" s="8">
        <f>C6-Setup!$B$3</f>
        <v/>
      </c>
      <c r="F6" s="8">
        <f>IF(D6="Done","Done",IF(E6&lt;0,"Overdue",IF(E6&lt;=7,"Due this week","Planned")))</f>
        <v/>
      </c>
    </row>
    <row r="7">
      <c r="A7" s="6" t="inlineStr">
        <is>
          <t>Print invitations</t>
        </is>
      </c>
      <c r="B7" s="6" t="inlineStr">
        <is>
          <t>Rani</t>
        </is>
      </c>
      <c r="C7" s="5" t="n">
        <v>46305</v>
      </c>
      <c r="D7" s="6" t="inlineStr">
        <is>
          <t>Done</t>
        </is>
      </c>
      <c r="E7" s="8">
        <f>C7-Setup!$B$3</f>
        <v/>
      </c>
      <c r="F7" s="8">
        <f>IF(D7="Done","Done",IF(E7&lt;0,"Overdue",IF(E7&lt;=7,"Due this week","Planned")))</f>
        <v/>
      </c>
    </row>
    <row r="8">
      <c r="A8" s="6" t="inlineStr">
        <is>
          <t>Send invitations</t>
        </is>
      </c>
      <c r="B8" s="6" t="inlineStr">
        <is>
          <t>Rani</t>
        </is>
      </c>
      <c r="C8" s="5" t="n">
        <v>46315</v>
      </c>
      <c r="D8" s="6" t="inlineStr">
        <is>
          <t>Not started</t>
        </is>
      </c>
      <c r="E8" s="8">
        <f>C8-Setup!$B$3</f>
        <v/>
      </c>
      <c r="F8" s="8">
        <f>IF(D8="Done","Done",IF(E8&lt;0,"Overdue",IF(E8&lt;=7,"Due this week","Planned")))</f>
        <v/>
      </c>
    </row>
    <row r="9">
      <c r="A9" s="6" t="inlineStr">
        <is>
          <t>Decor sketch approval</t>
        </is>
      </c>
      <c r="B9" s="6" t="inlineStr">
        <is>
          <t>Zoya</t>
        </is>
      </c>
      <c r="C9" s="5" t="n">
        <v>46307</v>
      </c>
      <c r="D9" s="6" t="inlineStr">
        <is>
          <t>In progress</t>
        </is>
      </c>
      <c r="E9" s="8">
        <f>C9-Setup!$B$3</f>
        <v/>
      </c>
      <c r="F9" s="8">
        <f>IF(D9="Done","Done",IF(E9&lt;0,"Overdue",IF(E9&lt;=7,"Due this week","Planned")))</f>
        <v/>
      </c>
    </row>
    <row r="10">
      <c r="A10" s="6" t="inlineStr">
        <is>
          <t>Sound check booking</t>
        </is>
      </c>
      <c r="B10" s="6" t="inlineStr">
        <is>
          <t>Raja</t>
        </is>
      </c>
      <c r="C10" s="5" t="n">
        <v>46309</v>
      </c>
      <c r="D10" s="6" t="inlineStr">
        <is>
          <t>Not started</t>
        </is>
      </c>
      <c r="E10" s="8">
        <f>C10-Setup!$B$3</f>
        <v/>
      </c>
      <c r="F10" s="8">
        <f>IF(D10="Done","Done",IF(E10&lt;0,"Overdue",IF(E10&lt;=7,"Due this week","Planned")))</f>
        <v/>
      </c>
    </row>
    <row r="11">
      <c r="A11" s="6" t="inlineStr">
        <is>
          <t>Guest transport plan</t>
        </is>
      </c>
      <c r="B11" s="6" t="inlineStr">
        <is>
          <t>Raja</t>
        </is>
      </c>
      <c r="C11" s="5" t="n">
        <v>46325</v>
      </c>
      <c r="D11" s="6" t="inlineStr">
        <is>
          <t>Not started</t>
        </is>
      </c>
      <c r="E11" s="8">
        <f>C11-Setup!$B$3</f>
        <v/>
      </c>
      <c r="F11" s="8">
        <f>IF(D11="Done","Done",IF(E11&lt;0,"Overdue",IF(E11&lt;=7,"Due this week","Planned")))</f>
        <v/>
      </c>
    </row>
    <row r="12">
      <c r="A12" s="6" t="inlineStr">
        <is>
          <t>Photographer brief</t>
        </is>
      </c>
      <c r="B12" s="6" t="inlineStr">
        <is>
          <t>Zoya</t>
        </is>
      </c>
      <c r="C12" s="5" t="n">
        <v>46336</v>
      </c>
      <c r="D12" s="6" t="inlineStr">
        <is>
          <t>Not started</t>
        </is>
      </c>
      <c r="E12" s="8">
        <f>C12-Setup!$B$3</f>
        <v/>
      </c>
      <c r="F12" s="8">
        <f>IF(D12="Done","Done",IF(E12&lt;0,"Overdue",IF(E12&lt;=7,"Due this week","Planned")))</f>
        <v/>
      </c>
    </row>
    <row r="13">
      <c r="A13" s="6" t="inlineStr">
        <is>
          <t>Seating chart</t>
        </is>
      </c>
      <c r="B13" s="6" t="inlineStr">
        <is>
          <t>Salman</t>
        </is>
      </c>
      <c r="C13" s="5" t="n">
        <v>46341</v>
      </c>
      <c r="D13" s="6" t="inlineStr">
        <is>
          <t>Not started</t>
        </is>
      </c>
      <c r="E13" s="8">
        <f>C13-Setup!$B$3</f>
        <v/>
      </c>
      <c r="F13" s="8">
        <f>IF(D13="Done","Done",IF(E13&lt;0,"Overdue",IF(E13&lt;=7,"Due this week","Planned")))</f>
        <v/>
      </c>
    </row>
  </sheetData>
  <conditionalFormatting sqref="A5:F13">
    <cfRule type="expression" priority="1" dxfId="0">
      <formula>$F5="Overdue"</formula>
    </cfRule>
    <cfRule type="expression" priority="2" dxfId="1">
      <formula>$F5="Due this week"</formula>
    </cfRule>
  </conditionalFormatting>
  <dataValidations count="2">
    <dataValidation sqref="D5:D200" showDropDown="0" showInputMessage="0" showErrorMessage="1" allowBlank="1" errorTitle="Not in the list" error="Pick a value from the list" type="list">
      <formula1>=Setup!$D$3:$D$5</formula1>
    </dataValidation>
    <dataValidation sqref="B5:B200" showDropDown="0" showInputMessage="0" showErrorMessage="1" allowBlank="1" errorTitle="Not in the list" error="Pick a value from the list" type="list">
      <formula1>=Setup!$E$3:$E$6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</cols>
  <sheetData>
    <row r="1">
      <c r="A1" s="1" t="inlineStr">
        <is>
          <t>Printable quotation</t>
        </is>
      </c>
    </row>
    <row r="2">
      <c r="A2" s="2" t="inlineStr">
        <is>
          <t>Client prices from Budget, GST from Setup. Print A1:D18.</t>
        </is>
      </c>
    </row>
    <row r="3">
      <c r="A3" s="4" t="inlineStr">
        <is>
          <t>Zoya Events, Kolhapur</t>
        </is>
      </c>
    </row>
    <row r="4">
      <c r="A4" s="15" t="inlineStr">
        <is>
          <t>Client</t>
        </is>
      </c>
      <c r="B4" s="8">
        <f>Setup!B4</f>
        <v/>
      </c>
      <c r="C4" s="15" t="inlineStr">
        <is>
          <t>Event date</t>
        </is>
      </c>
      <c r="D4" s="16">
        <f>Setup!B5</f>
        <v/>
      </c>
    </row>
    <row r="5">
      <c r="A5" s="9" t="inlineStr">
        <is>
          <t>Item</t>
        </is>
      </c>
      <c r="B5" s="9" t="inlineStr">
        <is>
          <t>Amount (₹)</t>
        </is>
      </c>
    </row>
    <row r="6">
      <c r="A6" s="8">
        <f>Budget!A5</f>
        <v/>
      </c>
      <c r="B6" s="11">
        <f>Budget!C5</f>
        <v/>
      </c>
    </row>
    <row r="7">
      <c r="A7" s="8">
        <f>Budget!A6</f>
        <v/>
      </c>
      <c r="B7" s="11">
        <f>Budget!C6</f>
        <v/>
      </c>
    </row>
    <row r="8">
      <c r="A8" s="8">
        <f>Budget!A7</f>
        <v/>
      </c>
      <c r="B8" s="11">
        <f>Budget!C7</f>
        <v/>
      </c>
    </row>
    <row r="9">
      <c r="A9" s="8">
        <f>Budget!A8</f>
        <v/>
      </c>
      <c r="B9" s="11">
        <f>Budget!C8</f>
        <v/>
      </c>
    </row>
    <row r="10">
      <c r="A10" s="8">
        <f>Budget!A9</f>
        <v/>
      </c>
      <c r="B10" s="11">
        <f>Budget!C9</f>
        <v/>
      </c>
    </row>
    <row r="11">
      <c r="A11" s="8">
        <f>Budget!A10</f>
        <v/>
      </c>
      <c r="B11" s="11">
        <f>Budget!C10</f>
        <v/>
      </c>
    </row>
    <row r="12">
      <c r="A12" s="8">
        <f>Budget!A11</f>
        <v/>
      </c>
      <c r="B12" s="11">
        <f>Budget!C11</f>
        <v/>
      </c>
    </row>
    <row r="13">
      <c r="A13" s="8">
        <f>Budget!A12</f>
        <v/>
      </c>
      <c r="B13" s="11">
        <f>Budget!C12</f>
        <v/>
      </c>
    </row>
    <row r="14">
      <c r="A14" s="4" t="inlineStr">
        <is>
          <t>Subtotal</t>
        </is>
      </c>
      <c r="B14" s="11">
        <f>SUM(B6:B13)</f>
        <v/>
      </c>
    </row>
    <row r="15">
      <c r="A15" s="4" t="inlineStr">
        <is>
          <t>GST</t>
        </is>
      </c>
      <c r="B15" s="11">
        <f>ROUND(B14*Setup!B8,0)</f>
        <v/>
      </c>
    </row>
    <row r="16">
      <c r="A16" s="13" t="inlineStr">
        <is>
          <t>Total</t>
        </is>
      </c>
      <c r="B16" s="14">
        <f>B14+B15</f>
        <v/>
      </c>
    </row>
    <row r="18">
      <c r="A18" t="inlineStr">
        <is>
          <t>Valid for 15 days. 40% advance to confirm.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2" customWidth="1" min="3" max="3"/>
    <col width="14" customWidth="1" min="4" max="4"/>
  </cols>
  <sheetData>
    <row r="1">
      <c r="A1" s="1" t="inlineStr">
        <is>
          <t>Client payments</t>
        </is>
      </c>
    </row>
    <row r="2">
      <c r="A2" s="2" t="inlineStr">
        <is>
          <t>Money received from the client.</t>
        </is>
      </c>
    </row>
    <row r="4">
      <c r="A4" s="9" t="inlineStr">
        <is>
          <t>Date</t>
        </is>
      </c>
      <c r="B4" s="9" t="inlineStr">
        <is>
          <t>Detail</t>
        </is>
      </c>
      <c r="C4" s="9" t="inlineStr">
        <is>
          <t>Amount (₹)</t>
        </is>
      </c>
      <c r="D4" s="9" t="inlineStr">
        <is>
          <t>Mode</t>
        </is>
      </c>
    </row>
    <row r="5">
      <c r="A5" s="5" t="n">
        <v>46296</v>
      </c>
      <c r="B5" s="6" t="inlineStr">
        <is>
          <t>Advance</t>
        </is>
      </c>
      <c r="C5" s="10" t="n">
        <v>300000</v>
      </c>
      <c r="D5" s="6" t="inlineStr">
        <is>
          <t>Bank transfer</t>
        </is>
      </c>
    </row>
    <row r="6">
      <c r="A6" s="5" t="n">
        <v>46310</v>
      </c>
      <c r="B6" s="6" t="inlineStr">
        <is>
          <t>Second instalment</t>
        </is>
      </c>
      <c r="C6" s="10" t="n">
        <v>250000</v>
      </c>
      <c r="D6" s="6" t="inlineStr">
        <is>
          <t>Bank transfer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" t="inlineStr">
        <is>
          <t>Event profit and cash</t>
        </is>
      </c>
    </row>
    <row r="2">
      <c r="A2" s="2" t="inlineStr">
        <is>
          <t>Profit uses the cost to plan (estimate or spent, whichever is larger), so overruns reduce it.</t>
        </is>
      </c>
    </row>
    <row r="4">
      <c r="A4" s="4" t="inlineStr">
        <is>
          <t>Quoted, before GST</t>
        </is>
      </c>
      <c r="B4" s="11">
        <f>Quotation!B14</f>
        <v/>
      </c>
    </row>
    <row r="5">
      <c r="A5" s="4" t="inlineStr">
        <is>
          <t>Cost to plan</t>
        </is>
      </c>
      <c r="B5" s="11">
        <f>Budget!G13</f>
        <v/>
      </c>
    </row>
    <row r="6">
      <c r="A6" s="4" t="inlineStr">
        <is>
          <t>Expected profit</t>
        </is>
      </c>
      <c r="B6" s="11">
        <f>B4-B5</f>
        <v/>
      </c>
    </row>
    <row r="7">
      <c r="A7" s="4" t="inlineStr">
        <is>
          <t>Profit margin on quote</t>
        </is>
      </c>
      <c r="B7" s="12">
        <f>B6/B4</f>
        <v/>
      </c>
    </row>
    <row r="8">
      <c r="A8" s="4" t="inlineStr">
        <is>
          <t>Received from client</t>
        </is>
      </c>
      <c r="B8" s="11">
        <f>SUM('Client payments'!C5:C100)</f>
        <v/>
      </c>
    </row>
    <row r="9">
      <c r="A9" s="4" t="inlineStr">
        <is>
          <t>Balance due from client (with GST)</t>
        </is>
      </c>
      <c r="B9" s="11">
        <f>Quotation!B16-B8</f>
        <v/>
      </c>
    </row>
    <row r="10">
      <c r="A10" s="4" t="inlineStr">
        <is>
          <t>Spent so far</t>
        </is>
      </c>
      <c r="B10" s="11">
        <f>Budget!D13</f>
        <v/>
      </c>
    </row>
    <row r="11">
      <c r="A11" s="4" t="inlineStr">
        <is>
          <t>Cash in hand for this event</t>
        </is>
      </c>
      <c r="B11" s="11">
        <f>B8-B10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Event dashboard</t>
        </is>
      </c>
    </row>
    <row r="2">
      <c r="A2" s="2" t="inlineStr">
        <is>
          <t>Formulas over Budget, Tasks and Report.</t>
        </is>
      </c>
    </row>
    <row r="4" ht="32" customHeight="1">
      <c r="A4" s="9" t="inlineStr">
        <is>
          <t>Quotation total</t>
        </is>
      </c>
      <c r="B4" s="9" t="inlineStr">
        <is>
          <t>Balance due from client</t>
        </is>
      </c>
      <c r="C4" s="9" t="inlineStr">
        <is>
          <t>Budget used</t>
        </is>
      </c>
      <c r="D4" s="9" t="inlineStr">
        <is>
          <t>Categories over budget</t>
        </is>
      </c>
      <c r="E4" s="9" t="inlineStr">
        <is>
          <t>Overdue tasks</t>
        </is>
      </c>
      <c r="F4" s="9" t="inlineStr">
        <is>
          <t>Days to event</t>
        </is>
      </c>
    </row>
    <row r="5" ht="30" customHeight="1">
      <c r="A5" s="17">
        <f>Quotation!B16</f>
        <v/>
      </c>
      <c r="B5" s="17">
        <f>Report!B9</f>
        <v/>
      </c>
      <c r="C5" s="18">
        <f>Budget!D13/Budget!B13</f>
        <v/>
      </c>
      <c r="D5" s="19">
        <f>COUNTIF(Budget!F5:F12,"&gt;1")</f>
        <v/>
      </c>
      <c r="E5" s="19">
        <f>COUNTIF(Tasks!F5:F13,"Overdue")</f>
        <v/>
      </c>
      <c r="F5" s="19">
        <f>Setup!B9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