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BOQ" sheetId="3" state="visible" r:id="rId3"/>
    <sheet xmlns:r="http://schemas.openxmlformats.org/officeDocument/2006/relationships" name="Materials" sheetId="4" state="visible" r:id="rId4"/>
    <sheet xmlns:r="http://schemas.openxmlformats.org/officeDocument/2006/relationships" name="Labour" sheetId="5" state="visible" r:id="rId5"/>
    <sheet xmlns:r="http://schemas.openxmlformats.org/officeDocument/2006/relationships" name="Cost report" sheetId="6" state="visible" r:id="rId6"/>
    <sheet xmlns:r="http://schemas.openxmlformats.org/officeDocument/2006/relationships" name="RA bill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'RA bill'!$A$1:$C$18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167" fontId="0" fillId="4" borderId="1" pivotButton="0" quotePrefix="0" xfId="0"/>
    <xf numFmtId="166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6" fontId="3" fillId="5" borderId="1" pivotButton="0" quotePrefix="0" xfId="0"/>
    <xf numFmtId="0" fontId="0" fillId="0" borderId="1" pivotButton="0" quotePrefix="0" xfId="0"/>
    <xf numFmtId="165" fontId="0" fillId="4" borderId="1" pivotButton="0" quotePrefix="0" xfId="0"/>
    <xf numFmtId="167" fontId="0" fillId="0" borderId="1" pivotButton="0" quotePrefix="0" xfId="0"/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done by BOQ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'BOQ'!$B$5:$B$12</f>
            </numRef>
          </cat>
          <val>
            <numRef>
              <f>'BOQ'!$I$5:$I$12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 actual by cost head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'Cost report'!B4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'Cost report'!$A$5:$A$8</f>
            </numRef>
          </cat>
          <val>
            <numRef>
              <f>'Cost report'!$B$5:$B$8</f>
            </numRef>
          </val>
        </ser>
        <ser>
          <idx val="1"/>
          <order val="1"/>
          <tx>
            <strRef>
              <f>'Cost 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'Cost report'!$A$5:$A$8</f>
            </numRef>
          </cat>
          <val>
            <numRef>
              <f>'Cost report'!$C$5:$C$8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Construction site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BOQ (progress, this bill), Materials, Labour, Cost report (budget vs actual), RA bill (printable), Dashboard.</t>
        </is>
      </c>
    </row>
    <row r="8">
      <c r="A8" t="inlineStr">
        <is>
          <t>Retention % is whatever your contract says; 5% here is only an example. GST and TDS rates are inputs; confirm with your accountant.</t>
        </is>
      </c>
    </row>
    <row r="9">
      <c r="A9" t="inlineStr">
        <is>
          <t>Enter measured cumulative quantities, never this-bill quantities; the sheet subtracts earlier bills.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2" customWidth="1" min="4" max="4"/>
    <col width="12" customWidth="1" min="5" max="5"/>
  </cols>
  <sheetData>
    <row r="1">
      <c r="A1" s="1" t="inlineStr">
        <is>
          <t>Construction Site Management System: Setup (Bagale Constructions, Kolhapur)</t>
        </is>
      </c>
    </row>
    <row r="2">
      <c r="A2" s="2" t="inlineStr">
        <is>
          <t>Made-up project: a G+1 row house for Shraddha Bagale. Rates, quantities and terms are examples.</t>
        </is>
      </c>
      <c r="D2" s="3" t="inlineStr">
        <is>
          <t>Cost heads</t>
        </is>
      </c>
      <c r="E2" s="3" t="inlineStr">
        <is>
          <t>Trades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Materials</t>
        </is>
      </c>
      <c r="E3" s="6" t="inlineStr">
        <is>
          <t>Mason</t>
        </is>
      </c>
    </row>
    <row r="4">
      <c r="A4" s="4" t="inlineStr">
        <is>
          <t>Project</t>
        </is>
      </c>
      <c r="B4" s="6" t="inlineStr">
        <is>
          <t>G+1 row house, Kolhapur</t>
        </is>
      </c>
      <c r="D4" s="6" t="inlineStr">
        <is>
          <t>Labour</t>
        </is>
      </c>
      <c r="E4" s="6" t="inlineStr">
        <is>
          <t>Helper</t>
        </is>
      </c>
    </row>
    <row r="5">
      <c r="A5" s="4" t="inlineStr">
        <is>
          <t>Client</t>
        </is>
      </c>
      <c r="B5" s="6" t="inlineStr">
        <is>
          <t>Shraddha Bagale</t>
        </is>
      </c>
      <c r="D5" s="6" t="inlineStr">
        <is>
          <t>Equipment</t>
        </is>
      </c>
      <c r="E5" s="6" t="inlineStr">
        <is>
          <t>Carpenter</t>
        </is>
      </c>
    </row>
    <row r="6">
      <c r="A6" s="4" t="inlineStr">
        <is>
          <t>Retention (as per contract)</t>
        </is>
      </c>
      <c r="B6" s="7" t="n">
        <v>0.05</v>
      </c>
      <c r="D6" s="6" t="inlineStr">
        <is>
          <t>Other</t>
        </is>
      </c>
      <c r="E6" s="6" t="inlineStr">
        <is>
          <t>Bar bender</t>
        </is>
      </c>
    </row>
    <row r="7">
      <c r="A7" s="4" t="inlineStr">
        <is>
          <t>GST on works contract</t>
        </is>
      </c>
      <c r="B7" s="7" t="n">
        <v>0.18</v>
      </c>
    </row>
    <row r="8">
      <c r="A8" s="4" t="inlineStr">
        <is>
          <t>TDS by client (194C, firm)</t>
        </is>
      </c>
      <c r="B8" s="7" t="n">
        <v>0.02</v>
      </c>
    </row>
    <row r="9">
      <c r="A9" s="4" t="inlineStr">
        <is>
          <t>RA bill no</t>
        </is>
      </c>
      <c r="B9" s="6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5" customWidth="1" min="3" max="3"/>
    <col width="8" customWidth="1" min="4" max="4"/>
    <col width="9" customWidth="1" min="5" max="5"/>
    <col width="12" customWidth="1" min="6" max="6"/>
    <col width="12" customWidth="1" min="7" max="7"/>
    <col width="12" customWidth="1" min="8" max="8"/>
    <col width="8" customWidth="1" min="9" max="9"/>
    <col width="10" customWidth="1" min="10" max="10"/>
    <col width="12" customWidth="1" min="11" max="11"/>
    <col width="12" customWidth="1" min="12" max="12"/>
  </cols>
  <sheetData>
    <row r="1">
      <c r="A1" s="1" t="inlineStr">
        <is>
          <t>Bill of quantities and progress</t>
        </is>
      </c>
    </row>
    <row r="2">
      <c r="A2" s="2" t="inlineStr">
        <is>
          <t>Type the measured cumulative quantity in G and the quantity already billed in previous RA bills in H.</t>
        </is>
      </c>
    </row>
    <row r="4">
      <c r="A4" s="8" t="inlineStr">
        <is>
          <t>Code</t>
        </is>
      </c>
      <c r="B4" s="8" t="inlineStr">
        <is>
          <t>Item</t>
        </is>
      </c>
      <c r="C4" s="8" t="inlineStr">
        <is>
          <t>Unit</t>
        </is>
      </c>
      <c r="D4" s="8" t="inlineStr">
        <is>
          <t>BOQ qty</t>
        </is>
      </c>
      <c r="E4" s="8" t="inlineStr">
        <is>
          <t>Rate (₹)</t>
        </is>
      </c>
      <c r="F4" s="8" t="inlineStr">
        <is>
          <t>Amount (₹)</t>
        </is>
      </c>
      <c r="G4" s="8" t="inlineStr">
        <is>
          <t>Done qty (cumulative)</t>
        </is>
      </c>
      <c r="H4" s="8" t="inlineStr">
        <is>
          <t>Billed qty (previous)</t>
        </is>
      </c>
      <c r="I4" s="8" t="inlineStr">
        <is>
          <t>% done</t>
        </is>
      </c>
      <c r="J4" s="8" t="inlineStr">
        <is>
          <t>This bill qty</t>
        </is>
      </c>
      <c r="K4" s="8" t="inlineStr">
        <is>
          <t>This bill (₹)</t>
        </is>
      </c>
      <c r="L4" s="8" t="inlineStr">
        <is>
          <t>Done value (₹)</t>
        </is>
      </c>
    </row>
    <row r="5">
      <c r="A5" s="6" t="inlineStr">
        <is>
          <t>B01</t>
        </is>
      </c>
      <c r="B5" s="6" t="inlineStr">
        <is>
          <t>Excavation</t>
        </is>
      </c>
      <c r="C5" s="6" t="inlineStr">
        <is>
          <t>cum</t>
        </is>
      </c>
      <c r="D5" s="6" t="n">
        <v>180</v>
      </c>
      <c r="E5" s="9" t="n">
        <v>350</v>
      </c>
      <c r="F5" s="10">
        <f>D5*E5</f>
        <v/>
      </c>
      <c r="G5" s="6" t="n">
        <v>180</v>
      </c>
      <c r="H5" s="6" t="n">
        <v>180</v>
      </c>
      <c r="I5" s="11">
        <f>IFERROR(G5/D5,0)</f>
        <v/>
      </c>
      <c r="J5" s="12">
        <f>G5-H5</f>
        <v/>
      </c>
      <c r="K5" s="10">
        <f>J5*E5</f>
        <v/>
      </c>
      <c r="L5" s="10">
        <f>G5*E5</f>
        <v/>
      </c>
    </row>
    <row r="6">
      <c r="A6" s="6" t="inlineStr">
        <is>
          <t>B02</t>
        </is>
      </c>
      <c r="B6" s="6" t="inlineStr">
        <is>
          <t>PCC 1:4:8</t>
        </is>
      </c>
      <c r="C6" s="6" t="inlineStr">
        <is>
          <t>cum</t>
        </is>
      </c>
      <c r="D6" s="6" t="n">
        <v>22</v>
      </c>
      <c r="E6" s="9" t="n">
        <v>5200</v>
      </c>
      <c r="F6" s="10">
        <f>D6*E6</f>
        <v/>
      </c>
      <c r="G6" s="6" t="n">
        <v>22</v>
      </c>
      <c r="H6" s="6" t="n">
        <v>22</v>
      </c>
      <c r="I6" s="11">
        <f>IFERROR(G6/D6,0)</f>
        <v/>
      </c>
      <c r="J6" s="12">
        <f>G6-H6</f>
        <v/>
      </c>
      <c r="K6" s="10">
        <f>J6*E6</f>
        <v/>
      </c>
      <c r="L6" s="10">
        <f>G6*E6</f>
        <v/>
      </c>
    </row>
    <row r="7">
      <c r="A7" s="6" t="inlineStr">
        <is>
          <t>B03</t>
        </is>
      </c>
      <c r="B7" s="6" t="inlineStr">
        <is>
          <t>RCC footings and columns</t>
        </is>
      </c>
      <c r="C7" s="6" t="inlineStr">
        <is>
          <t>cum</t>
        </is>
      </c>
      <c r="D7" s="6" t="n">
        <v>48</v>
      </c>
      <c r="E7" s="9" t="n">
        <v>9800</v>
      </c>
      <c r="F7" s="10">
        <f>D7*E7</f>
        <v/>
      </c>
      <c r="G7" s="6" t="n">
        <v>48</v>
      </c>
      <c r="H7" s="6" t="n">
        <v>40</v>
      </c>
      <c r="I7" s="11">
        <f>IFERROR(G7/D7,0)</f>
        <v/>
      </c>
      <c r="J7" s="12">
        <f>G7-H7</f>
        <v/>
      </c>
      <c r="K7" s="10">
        <f>J7*E7</f>
        <v/>
      </c>
      <c r="L7" s="10">
        <f>G7*E7</f>
        <v/>
      </c>
    </row>
    <row r="8">
      <c r="A8" s="6" t="inlineStr">
        <is>
          <t>B04</t>
        </is>
      </c>
      <c r="B8" s="6" t="inlineStr">
        <is>
          <t>RCC slab and beams</t>
        </is>
      </c>
      <c r="C8" s="6" t="inlineStr">
        <is>
          <t>cum</t>
        </is>
      </c>
      <c r="D8" s="6" t="n">
        <v>64</v>
      </c>
      <c r="E8" s="9" t="n">
        <v>9500</v>
      </c>
      <c r="F8" s="10">
        <f>D8*E8</f>
        <v/>
      </c>
      <c r="G8" s="6" t="n">
        <v>40</v>
      </c>
      <c r="H8" s="6" t="n">
        <v>0</v>
      </c>
      <c r="I8" s="11">
        <f>IFERROR(G8/D8,0)</f>
        <v/>
      </c>
      <c r="J8" s="12">
        <f>G8-H8</f>
        <v/>
      </c>
      <c r="K8" s="10">
        <f>J8*E8</f>
        <v/>
      </c>
      <c r="L8" s="10">
        <f>G8*E8</f>
        <v/>
      </c>
    </row>
    <row r="9">
      <c r="A9" s="6" t="inlineStr">
        <is>
          <t>B05</t>
        </is>
      </c>
      <c r="B9" s="6" t="inlineStr">
        <is>
          <t>Brickwork 230 mm</t>
        </is>
      </c>
      <c r="C9" s="6" t="inlineStr">
        <is>
          <t>cum</t>
        </is>
      </c>
      <c r="D9" s="6" t="n">
        <v>95</v>
      </c>
      <c r="E9" s="9" t="n">
        <v>6200</v>
      </c>
      <c r="F9" s="10">
        <f>D9*E9</f>
        <v/>
      </c>
      <c r="G9" s="6" t="n">
        <v>30</v>
      </c>
      <c r="H9" s="6" t="n">
        <v>0</v>
      </c>
      <c r="I9" s="11">
        <f>IFERROR(G9/D9,0)</f>
        <v/>
      </c>
      <c r="J9" s="12">
        <f>G9-H9</f>
        <v/>
      </c>
      <c r="K9" s="10">
        <f>J9*E9</f>
        <v/>
      </c>
      <c r="L9" s="10">
        <f>G9*E9</f>
        <v/>
      </c>
    </row>
    <row r="10">
      <c r="A10" s="6" t="inlineStr">
        <is>
          <t>B06</t>
        </is>
      </c>
      <c r="B10" s="6" t="inlineStr">
        <is>
          <t>Plaster 12 mm</t>
        </is>
      </c>
      <c r="C10" s="6" t="inlineStr">
        <is>
          <t>sqm</t>
        </is>
      </c>
      <c r="D10" s="6" t="n">
        <v>900</v>
      </c>
      <c r="E10" s="9" t="n">
        <v>320</v>
      </c>
      <c r="F10" s="10">
        <f>D10*E10</f>
        <v/>
      </c>
      <c r="G10" s="6" t="n">
        <v>0</v>
      </c>
      <c r="H10" s="6" t="n">
        <v>0</v>
      </c>
      <c r="I10" s="11">
        <f>IFERROR(G10/D10,0)</f>
        <v/>
      </c>
      <c r="J10" s="12">
        <f>G10-H10</f>
        <v/>
      </c>
      <c r="K10" s="10">
        <f>J10*E10</f>
        <v/>
      </c>
      <c r="L10" s="10">
        <f>G10*E10</f>
        <v/>
      </c>
    </row>
    <row r="11">
      <c r="A11" s="6" t="inlineStr">
        <is>
          <t>B07</t>
        </is>
      </c>
      <c r="B11" s="6" t="inlineStr">
        <is>
          <t>Flooring tiles</t>
        </is>
      </c>
      <c r="C11" s="6" t="inlineStr">
        <is>
          <t>sqm</t>
        </is>
      </c>
      <c r="D11" s="6" t="n">
        <v>210</v>
      </c>
      <c r="E11" s="9" t="n">
        <v>1150</v>
      </c>
      <c r="F11" s="10">
        <f>D11*E11</f>
        <v/>
      </c>
      <c r="G11" s="6" t="n">
        <v>0</v>
      </c>
      <c r="H11" s="6" t="n">
        <v>0</v>
      </c>
      <c r="I11" s="11">
        <f>IFERROR(G11/D11,0)</f>
        <v/>
      </c>
      <c r="J11" s="12">
        <f>G11-H11</f>
        <v/>
      </c>
      <c r="K11" s="10">
        <f>J11*E11</f>
        <v/>
      </c>
      <c r="L11" s="10">
        <f>G11*E11</f>
        <v/>
      </c>
    </row>
    <row r="12">
      <c r="A12" s="6" t="inlineStr">
        <is>
          <t>B08</t>
        </is>
      </c>
      <c r="B12" s="6" t="inlineStr">
        <is>
          <t>Painting</t>
        </is>
      </c>
      <c r="C12" s="6" t="inlineStr">
        <is>
          <t>sqm</t>
        </is>
      </c>
      <c r="D12" s="6" t="n">
        <v>1400</v>
      </c>
      <c r="E12" s="9" t="n">
        <v>140</v>
      </c>
      <c r="F12" s="10">
        <f>D12*E12</f>
        <v/>
      </c>
      <c r="G12" s="6" t="n">
        <v>0</v>
      </c>
      <c r="H12" s="6" t="n">
        <v>0</v>
      </c>
      <c r="I12" s="11">
        <f>IFERROR(G12/D12,0)</f>
        <v/>
      </c>
      <c r="J12" s="12">
        <f>G12-H12</f>
        <v/>
      </c>
      <c r="K12" s="10">
        <f>J12*E12</f>
        <v/>
      </c>
      <c r="L12" s="10">
        <f>G12*E12</f>
        <v/>
      </c>
    </row>
    <row r="13">
      <c r="B13" s="13" t="inlineStr">
        <is>
          <t>Total</t>
        </is>
      </c>
      <c r="F13" s="14">
        <f>SUM(F5:F12)</f>
        <v/>
      </c>
      <c r="I13" s="15">
        <f>L13/F13</f>
        <v/>
      </c>
      <c r="K13" s="14">
        <f>SUM(K5:K12)</f>
        <v/>
      </c>
      <c r="L13" s="14">
        <f>SUM(L5:L12)</f>
        <v/>
      </c>
    </row>
  </sheetData>
  <conditionalFormatting sqref="I5:I12">
    <cfRule type="dataBar" priority="1">
      <dataBar>
        <cfvo type="num" val="0"/>
        <cfvo type="num" val="1"/>
        <color rgb="0063BE7B"/>
      </dataBar>
    </cfRule>
  </conditionalFormatting>
  <conditionalFormatting sqref="G5:G12">
    <cfRule type="expression" priority="2" dxfId="0">
      <formula>G5&gt;D5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11" customWidth="1" min="3" max="3"/>
    <col width="7" customWidth="1" min="4" max="4"/>
    <col width="9" customWidth="1" min="5" max="5"/>
    <col width="12" customWidth="1" min="6" max="6"/>
  </cols>
  <sheetData>
    <row r="1">
      <c r="A1" s="1" t="inlineStr">
        <is>
          <t>Materials and site costs (October)</t>
        </is>
      </c>
    </row>
    <row r="2">
      <c r="A2" s="2" t="inlineStr">
        <is>
          <t>One row per bill. Amount = qty × rate.</t>
        </is>
      </c>
    </row>
    <row r="4">
      <c r="A4" s="8" t="inlineStr">
        <is>
          <t>Date</t>
        </is>
      </c>
      <c r="B4" s="8" t="inlineStr">
        <is>
          <t>Item</t>
        </is>
      </c>
      <c r="C4" s="8" t="inlineStr">
        <is>
          <t>Cost head</t>
        </is>
      </c>
      <c r="D4" s="8" t="inlineStr">
        <is>
          <t>Qty</t>
        </is>
      </c>
      <c r="E4" s="8" t="inlineStr">
        <is>
          <t>Rate (₹)</t>
        </is>
      </c>
      <c r="F4" s="8" t="inlineStr">
        <is>
          <t>Amount (₹)</t>
        </is>
      </c>
    </row>
    <row r="5">
      <c r="A5" s="5" t="n">
        <v>46296</v>
      </c>
      <c r="B5" s="6" t="inlineStr">
        <is>
          <t>Cement (bags)</t>
        </is>
      </c>
      <c r="C5" s="6" t="inlineStr">
        <is>
          <t>Materials</t>
        </is>
      </c>
      <c r="D5" s="6" t="n">
        <v>300</v>
      </c>
      <c r="E5" s="9" t="n">
        <v>380</v>
      </c>
      <c r="F5" s="10">
        <f>D5*E5</f>
        <v/>
      </c>
    </row>
    <row r="6">
      <c r="A6" s="5" t="n">
        <v>46297</v>
      </c>
      <c r="B6" s="6" t="inlineStr">
        <is>
          <t>Steel (kg)</t>
        </is>
      </c>
      <c r="C6" s="6" t="inlineStr">
        <is>
          <t>Materials</t>
        </is>
      </c>
      <c r="D6" s="6" t="n">
        <v>2500</v>
      </c>
      <c r="E6" s="9" t="n">
        <v>62</v>
      </c>
      <c r="F6" s="10">
        <f>D6*E6</f>
        <v/>
      </c>
    </row>
    <row r="7">
      <c r="A7" s="5" t="n">
        <v>46300</v>
      </c>
      <c r="B7" s="6" t="inlineStr">
        <is>
          <t>Sand (brass)</t>
        </is>
      </c>
      <c r="C7" s="6" t="inlineStr">
        <is>
          <t>Materials</t>
        </is>
      </c>
      <c r="D7" s="6" t="n">
        <v>6</v>
      </c>
      <c r="E7" s="9" t="n">
        <v>6500</v>
      </c>
      <c r="F7" s="10">
        <f>D7*E7</f>
        <v/>
      </c>
    </row>
    <row r="8">
      <c r="A8" s="5" t="n">
        <v>46303</v>
      </c>
      <c r="B8" s="6" t="inlineStr">
        <is>
          <t>Bricks</t>
        </is>
      </c>
      <c r="C8" s="6" t="inlineStr">
        <is>
          <t>Materials</t>
        </is>
      </c>
      <c r="D8" s="6" t="n">
        <v>9000</v>
      </c>
      <c r="E8" s="9" t="n">
        <v>9</v>
      </c>
      <c r="F8" s="10">
        <f>D8*E8</f>
        <v/>
      </c>
    </row>
    <row r="9">
      <c r="A9" s="5" t="n">
        <v>46304</v>
      </c>
      <c r="B9" s="6" t="inlineStr">
        <is>
          <t>Shuttering hire</t>
        </is>
      </c>
      <c r="C9" s="6" t="inlineStr">
        <is>
          <t>Equipment</t>
        </is>
      </c>
      <c r="D9" s="6" t="n">
        <v>1</v>
      </c>
      <c r="E9" s="9" t="n">
        <v>42000</v>
      </c>
      <c r="F9" s="10">
        <f>D9*E9</f>
        <v/>
      </c>
    </row>
    <row r="10">
      <c r="A10" s="5" t="n">
        <v>46307</v>
      </c>
      <c r="B10" s="6" t="inlineStr">
        <is>
          <t>Cement (bags)</t>
        </is>
      </c>
      <c r="C10" s="6" t="inlineStr">
        <is>
          <t>Materials</t>
        </is>
      </c>
      <c r="D10" s="6" t="n">
        <v>250</v>
      </c>
      <c r="E10" s="9" t="n">
        <v>385</v>
      </c>
      <c r="F10" s="10">
        <f>D10*E10</f>
        <v/>
      </c>
    </row>
    <row r="11">
      <c r="A11" s="5" t="n">
        <v>46308</v>
      </c>
      <c r="B11" s="6" t="inlineStr">
        <is>
          <t>Aggregate (brass)</t>
        </is>
      </c>
      <c r="C11" s="6" t="inlineStr">
        <is>
          <t>Materials</t>
        </is>
      </c>
      <c r="D11" s="6" t="n">
        <v>5</v>
      </c>
      <c r="E11" s="9" t="n">
        <v>4200</v>
      </c>
      <c r="F11" s="10">
        <f>D11*E11</f>
        <v/>
      </c>
    </row>
    <row r="12">
      <c r="A12" s="5" t="n">
        <v>46310</v>
      </c>
      <c r="B12" s="6" t="inlineStr">
        <is>
          <t>Mixer hire</t>
        </is>
      </c>
      <c r="C12" s="6" t="inlineStr">
        <is>
          <t>Equipment</t>
        </is>
      </c>
      <c r="D12" s="6" t="n">
        <v>1</v>
      </c>
      <c r="E12" s="9" t="n">
        <v>9000</v>
      </c>
      <c r="F12" s="10">
        <f>D12*E12</f>
        <v/>
      </c>
    </row>
    <row r="13">
      <c r="A13" s="5" t="n">
        <v>46311</v>
      </c>
      <c r="B13" s="6" t="inlineStr">
        <is>
          <t>Site water and power</t>
        </is>
      </c>
      <c r="C13" s="6" t="inlineStr">
        <is>
          <t>Other</t>
        </is>
      </c>
      <c r="D13" s="6" t="n">
        <v>1</v>
      </c>
      <c r="E13" s="9" t="n">
        <v>7500</v>
      </c>
      <c r="F13" s="10">
        <f>D13*E13</f>
        <v/>
      </c>
    </row>
  </sheetData>
  <dataValidations count="1">
    <dataValidation sqref="C5:C500" showDropDown="0" showInputMessage="0" showErrorMessage="1" allowBlank="1" errorTitle="Not in the list" error="Pick a value from the list" type="list">
      <formula1>=Setup!$D$3:$D$6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8" customWidth="1" min="3" max="3"/>
    <col width="12" customWidth="1" min="4" max="4"/>
    <col width="11" customWidth="1" min="5" max="5"/>
  </cols>
  <sheetData>
    <row r="1">
      <c r="A1" s="1" t="inlineStr">
        <is>
          <t>Labour attendance (October)</t>
        </is>
      </c>
    </row>
    <row r="2">
      <c r="A2" s="2" t="inlineStr">
        <is>
          <t>One row per trade per day. Amount = workers × daily rate.</t>
        </is>
      </c>
    </row>
    <row r="4">
      <c r="A4" s="8" t="inlineStr">
        <is>
          <t>Date</t>
        </is>
      </c>
      <c r="B4" s="8" t="inlineStr">
        <is>
          <t>Trade</t>
        </is>
      </c>
      <c r="C4" s="8" t="inlineStr">
        <is>
          <t>Workers</t>
        </is>
      </c>
      <c r="D4" s="8" t="inlineStr">
        <is>
          <t>Daily rate (₹)</t>
        </is>
      </c>
      <c r="E4" s="8" t="inlineStr">
        <is>
          <t>Amount (₹)</t>
        </is>
      </c>
    </row>
    <row r="5">
      <c r="A5" s="5" t="n">
        <v>46296</v>
      </c>
      <c r="B5" s="6" t="inlineStr">
        <is>
          <t>Mason</t>
        </is>
      </c>
      <c r="C5" s="6" t="n">
        <v>2</v>
      </c>
      <c r="D5" s="9" t="n">
        <v>900</v>
      </c>
      <c r="E5" s="10">
        <f>C5*D5</f>
        <v/>
      </c>
    </row>
    <row r="6">
      <c r="A6" s="5" t="n">
        <v>46296</v>
      </c>
      <c r="B6" s="6" t="inlineStr">
        <is>
          <t>Helper</t>
        </is>
      </c>
      <c r="C6" s="6" t="n">
        <v>6</v>
      </c>
      <c r="D6" s="9" t="n">
        <v>550</v>
      </c>
      <c r="E6" s="10">
        <f>C6*D6</f>
        <v/>
      </c>
    </row>
    <row r="7">
      <c r="A7" s="5" t="n">
        <v>46296</v>
      </c>
      <c r="B7" s="6" t="inlineStr">
        <is>
          <t>Carpenter</t>
        </is>
      </c>
      <c r="C7" s="6" t="n">
        <v>2</v>
      </c>
      <c r="D7" s="9" t="n">
        <v>950</v>
      </c>
      <c r="E7" s="10">
        <f>C7*D7</f>
        <v/>
      </c>
    </row>
    <row r="8">
      <c r="A8" s="5" t="n">
        <v>46296</v>
      </c>
      <c r="B8" s="6" t="inlineStr">
        <is>
          <t>Bar bender</t>
        </is>
      </c>
      <c r="C8" s="6" t="n">
        <v>2</v>
      </c>
      <c r="D8" s="9" t="n">
        <v>850</v>
      </c>
      <c r="E8" s="10">
        <f>C8*D8</f>
        <v/>
      </c>
    </row>
    <row r="9">
      <c r="A9" s="5" t="n">
        <v>46297</v>
      </c>
      <c r="B9" s="6" t="inlineStr">
        <is>
          <t>Mason</t>
        </is>
      </c>
      <c r="C9" s="6" t="n">
        <v>2</v>
      </c>
      <c r="D9" s="9" t="n">
        <v>900</v>
      </c>
      <c r="E9" s="10">
        <f>C9*D9</f>
        <v/>
      </c>
    </row>
    <row r="10">
      <c r="A10" s="5" t="n">
        <v>46297</v>
      </c>
      <c r="B10" s="6" t="inlineStr">
        <is>
          <t>Helper</t>
        </is>
      </c>
      <c r="C10" s="6" t="n">
        <v>6</v>
      </c>
      <c r="D10" s="9" t="n">
        <v>550</v>
      </c>
      <c r="E10" s="10">
        <f>C10*D10</f>
        <v/>
      </c>
    </row>
    <row r="11">
      <c r="A11" s="5" t="n">
        <v>46297</v>
      </c>
      <c r="B11" s="6" t="inlineStr">
        <is>
          <t>Carpenter</t>
        </is>
      </c>
      <c r="C11" s="6" t="n">
        <v>2</v>
      </c>
      <c r="D11" s="9" t="n">
        <v>950</v>
      </c>
      <c r="E11" s="10">
        <f>C11*D11</f>
        <v/>
      </c>
    </row>
    <row r="12">
      <c r="A12" s="5" t="n">
        <v>46297</v>
      </c>
      <c r="B12" s="6" t="inlineStr">
        <is>
          <t>Bar bender</t>
        </is>
      </c>
      <c r="C12" s="6" t="n">
        <v>2</v>
      </c>
      <c r="D12" s="9" t="n">
        <v>850</v>
      </c>
      <c r="E12" s="10">
        <f>C12*D12</f>
        <v/>
      </c>
    </row>
    <row r="13">
      <c r="A13" s="5" t="n">
        <v>46298</v>
      </c>
      <c r="B13" s="6" t="inlineStr">
        <is>
          <t>Mason</t>
        </is>
      </c>
      <c r="C13" s="6" t="n">
        <v>2</v>
      </c>
      <c r="D13" s="9" t="n">
        <v>900</v>
      </c>
      <c r="E13" s="10">
        <f>C13*D13</f>
        <v/>
      </c>
    </row>
    <row r="14">
      <c r="A14" s="5" t="n">
        <v>46298</v>
      </c>
      <c r="B14" s="6" t="inlineStr">
        <is>
          <t>Helper</t>
        </is>
      </c>
      <c r="C14" s="6" t="n">
        <v>6</v>
      </c>
      <c r="D14" s="9" t="n">
        <v>550</v>
      </c>
      <c r="E14" s="10">
        <f>C14*D14</f>
        <v/>
      </c>
    </row>
    <row r="15">
      <c r="A15" s="5" t="n">
        <v>46298</v>
      </c>
      <c r="B15" s="6" t="inlineStr">
        <is>
          <t>Carpenter</t>
        </is>
      </c>
      <c r="C15" s="6" t="n">
        <v>2</v>
      </c>
      <c r="D15" s="9" t="n">
        <v>950</v>
      </c>
      <c r="E15" s="10">
        <f>C15*D15</f>
        <v/>
      </c>
    </row>
    <row r="16">
      <c r="A16" s="5" t="n">
        <v>46298</v>
      </c>
      <c r="B16" s="6" t="inlineStr">
        <is>
          <t>Bar bender</t>
        </is>
      </c>
      <c r="C16" s="6" t="n">
        <v>2</v>
      </c>
      <c r="D16" s="9" t="n">
        <v>850</v>
      </c>
      <c r="E16" s="10">
        <f>C16*D16</f>
        <v/>
      </c>
    </row>
    <row r="17">
      <c r="A17" s="5" t="n">
        <v>46300</v>
      </c>
      <c r="B17" s="6" t="inlineStr">
        <is>
          <t>Mason</t>
        </is>
      </c>
      <c r="C17" s="6" t="n">
        <v>2</v>
      </c>
      <c r="D17" s="9" t="n">
        <v>900</v>
      </c>
      <c r="E17" s="10">
        <f>C17*D17</f>
        <v/>
      </c>
    </row>
    <row r="18">
      <c r="A18" s="5" t="n">
        <v>46300</v>
      </c>
      <c r="B18" s="6" t="inlineStr">
        <is>
          <t>Helper</t>
        </is>
      </c>
      <c r="C18" s="6" t="n">
        <v>6</v>
      </c>
      <c r="D18" s="9" t="n">
        <v>550</v>
      </c>
      <c r="E18" s="10">
        <f>C18*D18</f>
        <v/>
      </c>
    </row>
    <row r="19">
      <c r="A19" s="5" t="n">
        <v>46300</v>
      </c>
      <c r="B19" s="6" t="inlineStr">
        <is>
          <t>Carpenter</t>
        </is>
      </c>
      <c r="C19" s="6" t="n">
        <v>2</v>
      </c>
      <c r="D19" s="9" t="n">
        <v>950</v>
      </c>
      <c r="E19" s="10">
        <f>C19*D19</f>
        <v/>
      </c>
    </row>
    <row r="20">
      <c r="A20" s="5" t="n">
        <v>46300</v>
      </c>
      <c r="B20" s="6" t="inlineStr">
        <is>
          <t>Bar bender</t>
        </is>
      </c>
      <c r="C20" s="6" t="n">
        <v>2</v>
      </c>
      <c r="D20" s="9" t="n">
        <v>850</v>
      </c>
      <c r="E20" s="10">
        <f>C20*D20</f>
        <v/>
      </c>
    </row>
    <row r="21">
      <c r="A21" s="5" t="n">
        <v>46301</v>
      </c>
      <c r="B21" s="6" t="inlineStr">
        <is>
          <t>Mason</t>
        </is>
      </c>
      <c r="C21" s="6" t="n">
        <v>2</v>
      </c>
      <c r="D21" s="9" t="n">
        <v>900</v>
      </c>
      <c r="E21" s="10">
        <f>C21*D21</f>
        <v/>
      </c>
    </row>
    <row r="22">
      <c r="A22" s="5" t="n">
        <v>46301</v>
      </c>
      <c r="B22" s="6" t="inlineStr">
        <is>
          <t>Helper</t>
        </is>
      </c>
      <c r="C22" s="6" t="n">
        <v>6</v>
      </c>
      <c r="D22" s="9" t="n">
        <v>550</v>
      </c>
      <c r="E22" s="10">
        <f>C22*D22</f>
        <v/>
      </c>
    </row>
    <row r="23">
      <c r="A23" s="5" t="n">
        <v>46301</v>
      </c>
      <c r="B23" s="6" t="inlineStr">
        <is>
          <t>Carpenter</t>
        </is>
      </c>
      <c r="C23" s="6" t="n">
        <v>2</v>
      </c>
      <c r="D23" s="9" t="n">
        <v>950</v>
      </c>
      <c r="E23" s="10">
        <f>C23*D23</f>
        <v/>
      </c>
    </row>
    <row r="24">
      <c r="A24" s="5" t="n">
        <v>46301</v>
      </c>
      <c r="B24" s="6" t="inlineStr">
        <is>
          <t>Bar bender</t>
        </is>
      </c>
      <c r="C24" s="6" t="n">
        <v>2</v>
      </c>
      <c r="D24" s="9" t="n">
        <v>850</v>
      </c>
      <c r="E24" s="10">
        <f>C24*D24</f>
        <v/>
      </c>
    </row>
    <row r="25">
      <c r="A25" s="5" t="n">
        <v>46302</v>
      </c>
      <c r="B25" s="6" t="inlineStr">
        <is>
          <t>Mason</t>
        </is>
      </c>
      <c r="C25" s="6" t="n">
        <v>2</v>
      </c>
      <c r="D25" s="9" t="n">
        <v>900</v>
      </c>
      <c r="E25" s="10">
        <f>C25*D25</f>
        <v/>
      </c>
    </row>
    <row r="26">
      <c r="A26" s="5" t="n">
        <v>46302</v>
      </c>
      <c r="B26" s="6" t="inlineStr">
        <is>
          <t>Helper</t>
        </is>
      </c>
      <c r="C26" s="6" t="n">
        <v>6</v>
      </c>
      <c r="D26" s="9" t="n">
        <v>550</v>
      </c>
      <c r="E26" s="10">
        <f>C26*D26</f>
        <v/>
      </c>
    </row>
    <row r="27">
      <c r="A27" s="5" t="n">
        <v>46302</v>
      </c>
      <c r="B27" s="6" t="inlineStr">
        <is>
          <t>Carpenter</t>
        </is>
      </c>
      <c r="C27" s="6" t="n">
        <v>2</v>
      </c>
      <c r="D27" s="9" t="n">
        <v>950</v>
      </c>
      <c r="E27" s="10">
        <f>C27*D27</f>
        <v/>
      </c>
    </row>
    <row r="28">
      <c r="A28" s="5" t="n">
        <v>46302</v>
      </c>
      <c r="B28" s="6" t="inlineStr">
        <is>
          <t>Bar bender</t>
        </is>
      </c>
      <c r="C28" s="6" t="n">
        <v>2</v>
      </c>
      <c r="D28" s="9" t="n">
        <v>850</v>
      </c>
      <c r="E28" s="10">
        <f>C28*D28</f>
        <v/>
      </c>
    </row>
    <row r="29">
      <c r="A29" s="5" t="n">
        <v>46303</v>
      </c>
      <c r="B29" s="6" t="inlineStr">
        <is>
          <t>Mason</t>
        </is>
      </c>
      <c r="C29" s="6" t="n">
        <v>4</v>
      </c>
      <c r="D29" s="9" t="n">
        <v>900</v>
      </c>
      <c r="E29" s="10">
        <f>C29*D29</f>
        <v/>
      </c>
    </row>
    <row r="30">
      <c r="A30" s="5" t="n">
        <v>46303</v>
      </c>
      <c r="B30" s="6" t="inlineStr">
        <is>
          <t>Helper</t>
        </is>
      </c>
      <c r="C30" s="6" t="n">
        <v>6</v>
      </c>
      <c r="D30" s="9" t="n">
        <v>550</v>
      </c>
      <c r="E30" s="10">
        <f>C30*D30</f>
        <v/>
      </c>
    </row>
    <row r="31">
      <c r="A31" s="5" t="n">
        <v>46303</v>
      </c>
      <c r="B31" s="6" t="inlineStr">
        <is>
          <t>Carpenter</t>
        </is>
      </c>
      <c r="C31" s="6" t="n">
        <v>2</v>
      </c>
      <c r="D31" s="9" t="n">
        <v>950</v>
      </c>
      <c r="E31" s="10">
        <f>C31*D31</f>
        <v/>
      </c>
    </row>
    <row r="32">
      <c r="A32" s="5" t="n">
        <v>46303</v>
      </c>
      <c r="B32" s="6" t="inlineStr">
        <is>
          <t>Bar bender</t>
        </is>
      </c>
      <c r="C32" s="6" t="n">
        <v>2</v>
      </c>
      <c r="D32" s="9" t="n">
        <v>850</v>
      </c>
      <c r="E32" s="10">
        <f>C32*D32</f>
        <v/>
      </c>
    </row>
    <row r="33">
      <c r="A33" s="5" t="n">
        <v>46304</v>
      </c>
      <c r="B33" s="6" t="inlineStr">
        <is>
          <t>Mason</t>
        </is>
      </c>
      <c r="C33" s="6" t="n">
        <v>4</v>
      </c>
      <c r="D33" s="9" t="n">
        <v>900</v>
      </c>
      <c r="E33" s="10">
        <f>C33*D33</f>
        <v/>
      </c>
    </row>
    <row r="34">
      <c r="A34" s="5" t="n">
        <v>46304</v>
      </c>
      <c r="B34" s="6" t="inlineStr">
        <is>
          <t>Helper</t>
        </is>
      </c>
      <c r="C34" s="6" t="n">
        <v>6</v>
      </c>
      <c r="D34" s="9" t="n">
        <v>550</v>
      </c>
      <c r="E34" s="10">
        <f>C34*D34</f>
        <v/>
      </c>
    </row>
    <row r="35">
      <c r="A35" s="5" t="n">
        <v>46304</v>
      </c>
      <c r="B35" s="6" t="inlineStr">
        <is>
          <t>Carpenter</t>
        </is>
      </c>
      <c r="C35" s="6" t="n">
        <v>2</v>
      </c>
      <c r="D35" s="9" t="n">
        <v>950</v>
      </c>
      <c r="E35" s="10">
        <f>C35*D35</f>
        <v/>
      </c>
    </row>
    <row r="36">
      <c r="A36" s="5" t="n">
        <v>46304</v>
      </c>
      <c r="B36" s="6" t="inlineStr">
        <is>
          <t>Bar bender</t>
        </is>
      </c>
      <c r="C36" s="6" t="n">
        <v>2</v>
      </c>
      <c r="D36" s="9" t="n">
        <v>850</v>
      </c>
      <c r="E36" s="10">
        <f>C36*D36</f>
        <v/>
      </c>
    </row>
    <row r="37">
      <c r="A37" s="5" t="n">
        <v>46305</v>
      </c>
      <c r="B37" s="6" t="inlineStr">
        <is>
          <t>Mason</t>
        </is>
      </c>
      <c r="C37" s="6" t="n">
        <v>4</v>
      </c>
      <c r="D37" s="9" t="n">
        <v>900</v>
      </c>
      <c r="E37" s="10">
        <f>C37*D37</f>
        <v/>
      </c>
    </row>
    <row r="38">
      <c r="A38" s="5" t="n">
        <v>46305</v>
      </c>
      <c r="B38" s="6" t="inlineStr">
        <is>
          <t>Helper</t>
        </is>
      </c>
      <c r="C38" s="6" t="n">
        <v>6</v>
      </c>
      <c r="D38" s="9" t="n">
        <v>550</v>
      </c>
      <c r="E38" s="10">
        <f>C38*D38</f>
        <v/>
      </c>
    </row>
    <row r="39">
      <c r="A39" s="5" t="n">
        <v>46305</v>
      </c>
      <c r="B39" s="6" t="inlineStr">
        <is>
          <t>Carpenter</t>
        </is>
      </c>
      <c r="C39" s="6" t="n">
        <v>2</v>
      </c>
      <c r="D39" s="9" t="n">
        <v>950</v>
      </c>
      <c r="E39" s="10">
        <f>C39*D39</f>
        <v/>
      </c>
    </row>
    <row r="40">
      <c r="A40" s="5" t="n">
        <v>46305</v>
      </c>
      <c r="B40" s="6" t="inlineStr">
        <is>
          <t>Bar bender</t>
        </is>
      </c>
      <c r="C40" s="6" t="n">
        <v>1</v>
      </c>
      <c r="D40" s="9" t="n">
        <v>850</v>
      </c>
      <c r="E40" s="10">
        <f>C40*D40</f>
        <v/>
      </c>
    </row>
    <row r="41">
      <c r="A41" s="5" t="n">
        <v>46307</v>
      </c>
      <c r="B41" s="6" t="inlineStr">
        <is>
          <t>Mason</t>
        </is>
      </c>
      <c r="C41" s="6" t="n">
        <v>4</v>
      </c>
      <c r="D41" s="9" t="n">
        <v>900</v>
      </c>
      <c r="E41" s="10">
        <f>C41*D41</f>
        <v/>
      </c>
    </row>
    <row r="42">
      <c r="A42" s="5" t="n">
        <v>46307</v>
      </c>
      <c r="B42" s="6" t="inlineStr">
        <is>
          <t>Helper</t>
        </is>
      </c>
      <c r="C42" s="6" t="n">
        <v>6</v>
      </c>
      <c r="D42" s="9" t="n">
        <v>550</v>
      </c>
      <c r="E42" s="10">
        <f>C42*D42</f>
        <v/>
      </c>
    </row>
    <row r="43">
      <c r="A43" s="5" t="n">
        <v>46307</v>
      </c>
      <c r="B43" s="6" t="inlineStr">
        <is>
          <t>Bar bender</t>
        </is>
      </c>
      <c r="C43" s="6" t="n">
        <v>1</v>
      </c>
      <c r="D43" s="9" t="n">
        <v>850</v>
      </c>
      <c r="E43" s="10">
        <f>C43*D43</f>
        <v/>
      </c>
    </row>
    <row r="44">
      <c r="A44" s="5" t="n">
        <v>46308</v>
      </c>
      <c r="B44" s="6" t="inlineStr">
        <is>
          <t>Mason</t>
        </is>
      </c>
      <c r="C44" s="6" t="n">
        <v>4</v>
      </c>
      <c r="D44" s="9" t="n">
        <v>900</v>
      </c>
      <c r="E44" s="10">
        <f>C44*D44</f>
        <v/>
      </c>
    </row>
    <row r="45">
      <c r="A45" s="5" t="n">
        <v>46308</v>
      </c>
      <c r="B45" s="6" t="inlineStr">
        <is>
          <t>Helper</t>
        </is>
      </c>
      <c r="C45" s="6" t="n">
        <v>6</v>
      </c>
      <c r="D45" s="9" t="n">
        <v>550</v>
      </c>
      <c r="E45" s="10">
        <f>C45*D45</f>
        <v/>
      </c>
    </row>
    <row r="46">
      <c r="A46" s="5" t="n">
        <v>46308</v>
      </c>
      <c r="B46" s="6" t="inlineStr">
        <is>
          <t>Bar bender</t>
        </is>
      </c>
      <c r="C46" s="6" t="n">
        <v>1</v>
      </c>
      <c r="D46" s="9" t="n">
        <v>850</v>
      </c>
      <c r="E46" s="10">
        <f>C46*D46</f>
        <v/>
      </c>
    </row>
    <row r="47">
      <c r="A47" s="5" t="n">
        <v>46309</v>
      </c>
      <c r="B47" s="6" t="inlineStr">
        <is>
          <t>Mason</t>
        </is>
      </c>
      <c r="C47" s="6" t="n">
        <v>4</v>
      </c>
      <c r="D47" s="9" t="n">
        <v>900</v>
      </c>
      <c r="E47" s="10">
        <f>C47*D47</f>
        <v/>
      </c>
    </row>
    <row r="48">
      <c r="A48" s="5" t="n">
        <v>46309</v>
      </c>
      <c r="B48" s="6" t="inlineStr">
        <is>
          <t>Helper</t>
        </is>
      </c>
      <c r="C48" s="6" t="n">
        <v>6</v>
      </c>
      <c r="D48" s="9" t="n">
        <v>550</v>
      </c>
      <c r="E48" s="10">
        <f>C48*D48</f>
        <v/>
      </c>
    </row>
    <row r="49">
      <c r="A49" s="5" t="n">
        <v>46309</v>
      </c>
      <c r="B49" s="6" t="inlineStr">
        <is>
          <t>Bar bender</t>
        </is>
      </c>
      <c r="C49" s="6" t="n">
        <v>1</v>
      </c>
      <c r="D49" s="9" t="n">
        <v>850</v>
      </c>
      <c r="E49" s="10">
        <f>C49*D49</f>
        <v/>
      </c>
    </row>
    <row r="50">
      <c r="A50" s="5" t="n">
        <v>46310</v>
      </c>
      <c r="B50" s="6" t="inlineStr">
        <is>
          <t>Mason</t>
        </is>
      </c>
      <c r="C50" s="6" t="n">
        <v>4</v>
      </c>
      <c r="D50" s="9" t="n">
        <v>900</v>
      </c>
      <c r="E50" s="10">
        <f>C50*D50</f>
        <v/>
      </c>
    </row>
    <row r="51">
      <c r="A51" s="5" t="n">
        <v>46310</v>
      </c>
      <c r="B51" s="6" t="inlineStr">
        <is>
          <t>Helper</t>
        </is>
      </c>
      <c r="C51" s="6" t="n">
        <v>6</v>
      </c>
      <c r="D51" s="9" t="n">
        <v>550</v>
      </c>
      <c r="E51" s="10">
        <f>C51*D51</f>
        <v/>
      </c>
    </row>
    <row r="52">
      <c r="A52" s="5" t="n">
        <v>46310</v>
      </c>
      <c r="B52" s="6" t="inlineStr">
        <is>
          <t>Bar bender</t>
        </is>
      </c>
      <c r="C52" s="6" t="n">
        <v>1</v>
      </c>
      <c r="D52" s="9" t="n">
        <v>850</v>
      </c>
      <c r="E52" s="10">
        <f>C52*D52</f>
        <v/>
      </c>
    </row>
    <row r="53">
      <c r="A53" s="5" t="n">
        <v>46311</v>
      </c>
      <c r="B53" s="6" t="inlineStr">
        <is>
          <t>Mason</t>
        </is>
      </c>
      <c r="C53" s="6" t="n">
        <v>4</v>
      </c>
      <c r="D53" s="9" t="n">
        <v>900</v>
      </c>
      <c r="E53" s="10">
        <f>C53*D53</f>
        <v/>
      </c>
    </row>
    <row r="54">
      <c r="A54" s="5" t="n">
        <v>46311</v>
      </c>
      <c r="B54" s="6" t="inlineStr">
        <is>
          <t>Helper</t>
        </is>
      </c>
      <c r="C54" s="6" t="n">
        <v>6</v>
      </c>
      <c r="D54" s="9" t="n">
        <v>550</v>
      </c>
      <c r="E54" s="10">
        <f>C54*D54</f>
        <v/>
      </c>
    </row>
    <row r="55">
      <c r="A55" s="5" t="n">
        <v>46311</v>
      </c>
      <c r="B55" s="6" t="inlineStr">
        <is>
          <t>Bar bender</t>
        </is>
      </c>
      <c r="C55" s="6" t="n">
        <v>1</v>
      </c>
      <c r="D55" s="9" t="n">
        <v>850</v>
      </c>
      <c r="E55" s="10">
        <f>C55*D55</f>
        <v/>
      </c>
    </row>
  </sheetData>
  <dataValidations count="1">
    <dataValidation sqref="B5:B1000" showDropDown="0" showInputMessage="0" showErrorMessage="1" allowBlank="1" errorTitle="Not in the list" error="Pick a value from the list" type="list">
      <formula1>=Setup!$E$3:$E$6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8" customWidth="1" min="5" max="5"/>
  </cols>
  <sheetData>
    <row r="1">
      <c r="A1" s="1" t="inlineStr">
        <is>
          <t>Budget vs actual (October)</t>
        </is>
      </c>
    </row>
    <row r="2">
      <c r="A2" s="2" t="inlineStr">
        <is>
          <t>Actual comes from Materials and Labour. Variance = budget − actual.</t>
        </is>
      </c>
    </row>
    <row r="4">
      <c r="A4" s="8" t="inlineStr">
        <is>
          <t>Cost head</t>
        </is>
      </c>
      <c r="B4" s="8" t="inlineStr">
        <is>
          <t>Budget (₹)</t>
        </is>
      </c>
      <c r="C4" s="8" t="inlineStr">
        <is>
          <t>Actual (₹)</t>
        </is>
      </c>
      <c r="D4" s="8" t="inlineStr">
        <is>
          <t>Variance (₹)</t>
        </is>
      </c>
      <c r="E4" s="8" t="inlineStr">
        <is>
          <t>% used</t>
        </is>
      </c>
    </row>
    <row r="5">
      <c r="A5" s="12">
        <f>Setup!D3</f>
        <v/>
      </c>
      <c r="B5" s="9" t="n">
        <v>420000</v>
      </c>
      <c r="C5" s="10">
        <f>SUMIFS(Materials!$F$5:$F$500,Materials!$C$5:$C$500,A5)</f>
        <v/>
      </c>
      <c r="D5" s="10">
        <f>B5-C5</f>
        <v/>
      </c>
      <c r="E5" s="11">
        <f>IFERROR(C5/B5,0)</f>
        <v/>
      </c>
    </row>
    <row r="6">
      <c r="A6" s="12">
        <f>Setup!D4</f>
        <v/>
      </c>
      <c r="B6" s="9" t="n">
        <v>150000</v>
      </c>
      <c r="C6" s="10">
        <f>SUMIFS(Materials!$F$5:$F$500,Materials!$C$5:$C$500,A6)+SUM(Labour!$E$5:$E$1000)</f>
        <v/>
      </c>
      <c r="D6" s="10">
        <f>B6-C6</f>
        <v/>
      </c>
      <c r="E6" s="11">
        <f>IFERROR(C6/B6,0)</f>
        <v/>
      </c>
    </row>
    <row r="7">
      <c r="A7" s="12">
        <f>Setup!D5</f>
        <v/>
      </c>
      <c r="B7" s="9" t="n">
        <v>45000</v>
      </c>
      <c r="C7" s="10">
        <f>SUMIFS(Materials!$F$5:$F$500,Materials!$C$5:$C$500,A7)</f>
        <v/>
      </c>
      <c r="D7" s="10">
        <f>B7-C7</f>
        <v/>
      </c>
      <c r="E7" s="11">
        <f>IFERROR(C7/B7,0)</f>
        <v/>
      </c>
    </row>
    <row r="8">
      <c r="A8" s="12">
        <f>Setup!D6</f>
        <v/>
      </c>
      <c r="B8" s="9" t="n">
        <v>10000</v>
      </c>
      <c r="C8" s="10">
        <f>SUMIFS(Materials!$F$5:$F$500,Materials!$C$5:$C$500,A8)</f>
        <v/>
      </c>
      <c r="D8" s="10">
        <f>B8-C8</f>
        <v/>
      </c>
      <c r="E8" s="11">
        <f>IFERROR(C8/B8,0)</f>
        <v/>
      </c>
    </row>
    <row r="9">
      <c r="A9" s="13" t="inlineStr">
        <is>
          <t>Total</t>
        </is>
      </c>
      <c r="B9" s="14">
        <f>SUM(B5:B8)</f>
        <v/>
      </c>
      <c r="C9" s="14">
        <f>SUM(C5:C8)</f>
        <v/>
      </c>
      <c r="D9" s="14">
        <f>SUM(D5:D8)</f>
        <v/>
      </c>
      <c r="E9" s="15">
        <f>C9/B9</f>
        <v/>
      </c>
    </row>
    <row r="11">
      <c r="A11" s="8" t="inlineStr">
        <is>
          <t>Trade</t>
        </is>
      </c>
      <c r="B11" s="8" t="inlineStr">
        <is>
          <t>Man-days</t>
        </is>
      </c>
      <c r="C11" s="8" t="inlineStr">
        <is>
          <t>Amount (₹)</t>
        </is>
      </c>
    </row>
    <row r="12">
      <c r="A12" s="12">
        <f>Setup!E3</f>
        <v/>
      </c>
      <c r="B12" s="12">
        <f>SUMIFS(Labour!$C$5:$C$1000,Labour!$B$5:$B$1000,A12)</f>
        <v/>
      </c>
      <c r="C12" s="10">
        <f>SUMIFS(Labour!$E$5:$E$1000,Labour!$B$5:$B$1000,A12)</f>
        <v/>
      </c>
    </row>
    <row r="13">
      <c r="A13" s="12">
        <f>Setup!E4</f>
        <v/>
      </c>
      <c r="B13" s="12">
        <f>SUMIFS(Labour!$C$5:$C$1000,Labour!$B$5:$B$1000,A13)</f>
        <v/>
      </c>
      <c r="C13" s="10">
        <f>SUMIFS(Labour!$E$5:$E$1000,Labour!$B$5:$B$1000,A13)</f>
        <v/>
      </c>
    </row>
    <row r="14">
      <c r="A14" s="12">
        <f>Setup!E5</f>
        <v/>
      </c>
      <c r="B14" s="12">
        <f>SUMIFS(Labour!$C$5:$C$1000,Labour!$B$5:$B$1000,A14)</f>
        <v/>
      </c>
      <c r="C14" s="10">
        <f>SUMIFS(Labour!$E$5:$E$1000,Labour!$B$5:$B$1000,A14)</f>
        <v/>
      </c>
    </row>
    <row r="15">
      <c r="A15" s="12">
        <f>Setup!E6</f>
        <v/>
      </c>
      <c r="B15" s="12">
        <f>SUMIFS(Labour!$C$5:$C$1000,Labour!$B$5:$B$1000,A15)</f>
        <v/>
      </c>
      <c r="C15" s="10">
        <f>SUMIFS(Labour!$E$5:$E$1000,Labour!$B$5:$B$1000,A15)</f>
        <v/>
      </c>
    </row>
  </sheetData>
  <conditionalFormatting sqref="D5:D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Printable running account (RA) bill</t>
        </is>
      </c>
    </row>
    <row r="2">
      <c r="A2" s="2" t="inlineStr">
        <is>
          <t>Gross = this bill from BOQ. Retention and TDS are worked out on the gross before GST. Print A1:C18.</t>
        </is>
      </c>
    </row>
    <row r="3">
      <c r="A3" s="4" t="inlineStr">
        <is>
          <t>Bagale Constructions, Kolhapur</t>
        </is>
      </c>
    </row>
    <row r="4">
      <c r="A4" s="16" t="inlineStr">
        <is>
          <t>RA bill no</t>
        </is>
      </c>
      <c r="B4" s="12">
        <f>Setup!B9</f>
        <v/>
      </c>
    </row>
    <row r="5">
      <c r="A5" s="16" t="inlineStr">
        <is>
          <t>Client</t>
        </is>
      </c>
      <c r="B5" s="12">
        <f>Setup!B5</f>
        <v/>
      </c>
    </row>
    <row r="6">
      <c r="A6" s="16" t="inlineStr">
        <is>
          <t>Bill date</t>
        </is>
      </c>
      <c r="B6" s="17">
        <f>Setup!B3</f>
        <v/>
      </c>
    </row>
    <row r="8">
      <c r="A8" s="4" t="inlineStr">
        <is>
          <t>Work done to date (₹)</t>
        </is>
      </c>
      <c r="B8" s="18">
        <f>BOQ!L13</f>
        <v/>
      </c>
    </row>
    <row r="9">
      <c r="A9" s="4" t="inlineStr">
        <is>
          <t>Less: billed earlier (₹)</t>
        </is>
      </c>
      <c r="B9" s="18">
        <f>BOQ!L13-BOQ!K13</f>
        <v/>
      </c>
    </row>
    <row r="10">
      <c r="A10" s="4" t="inlineStr">
        <is>
          <t>Gross this bill (₹)</t>
        </is>
      </c>
      <c r="B10" s="18">
        <f>BOQ!K13</f>
        <v/>
      </c>
    </row>
    <row r="11">
      <c r="A11" s="4" t="inlineStr">
        <is>
          <t>Less: retention (₹)</t>
        </is>
      </c>
      <c r="B11" s="18">
        <f>ROUND(B10*Setup!B6,0)</f>
        <v/>
      </c>
    </row>
    <row r="12">
      <c r="A12" s="4" t="inlineStr">
        <is>
          <t>Add: GST (₹)</t>
        </is>
      </c>
      <c r="B12" s="18">
        <f>ROUND(B10*Setup!B7,0)</f>
        <v/>
      </c>
    </row>
    <row r="13">
      <c r="A13" s="4" t="inlineStr">
        <is>
          <t>Less: TDS by client (₹)</t>
        </is>
      </c>
      <c r="B13" s="18">
        <f>ROUND(B10*Setup!B8,0)</f>
        <v/>
      </c>
    </row>
    <row r="14">
      <c r="A14" s="13" t="inlineStr">
        <is>
          <t>Net payable (₹)</t>
        </is>
      </c>
      <c r="B14" s="14">
        <f>B10-B11+B12-B13</f>
        <v/>
      </c>
    </row>
    <row r="17">
      <c r="A17" t="inlineStr">
        <is>
          <t>Measured and checked by site engineer: ____________   Client: ____________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Site dashboard: as of 17 October 2026</t>
        </is>
      </c>
    </row>
    <row r="2">
      <c r="A2" s="2" t="inlineStr">
        <is>
          <t>Formulas over BOQ, Cost report and RA bill.</t>
        </is>
      </c>
    </row>
    <row r="4" ht="32" customHeight="1">
      <c r="A4" s="8" t="inlineStr">
        <is>
          <t>Contract value</t>
        </is>
      </c>
      <c r="B4" s="8" t="inlineStr">
        <is>
          <t>Work done</t>
        </is>
      </c>
      <c r="C4" s="8" t="inlineStr">
        <is>
          <t>RA bill net payable</t>
        </is>
      </c>
      <c r="D4" s="8" t="inlineStr">
        <is>
          <t>October cost</t>
        </is>
      </c>
      <c r="E4" s="8" t="inlineStr">
        <is>
          <t>Budget used</t>
        </is>
      </c>
      <c r="F4" s="8" t="inlineStr">
        <is>
          <t>Heads over budget</t>
        </is>
      </c>
    </row>
    <row r="5" ht="30" customHeight="1">
      <c r="A5" s="19">
        <f>BOQ!F13</f>
        <v/>
      </c>
      <c r="B5" s="20">
        <f>BOQ!I13</f>
        <v/>
      </c>
      <c r="C5" s="19">
        <f>'RA bill'!B14</f>
        <v/>
      </c>
      <c r="D5" s="19">
        <f>'Cost report'!C9</f>
        <v/>
      </c>
      <c r="E5" s="20">
        <f>'Cost report'!E9</f>
        <v/>
      </c>
      <c r="F5" s="21">
        <f>COUNTIF('Cost report'!D5:D8,"&lt;0")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