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Menu" sheetId="3" state="visible" r:id="rId3"/>
    <sheet xmlns:r="http://schemas.openxmlformats.org/officeDocument/2006/relationships" name="Orders" sheetId="4" state="visible" r:id="rId4"/>
    <sheet xmlns:r="http://schemas.openxmlformats.org/officeDocument/2006/relationships" name="Channel report" sheetId="5" state="visible" r:id="rId5"/>
    <sheet xmlns:r="http://schemas.openxmlformats.org/officeDocument/2006/relationships" name="Order slip" sheetId="6" state="visible" r:id="rId6"/>
    <sheet xmlns:r="http://schemas.openxmlformats.org/officeDocument/2006/relationships" name="Dashboard" sheetId="7" state="visible" r:id="rId7"/>
  </sheets>
  <definedNames>
    <definedName name="_xlnm.Print_Area" localSheetId="5">'Order slip'!$A$1:$C$14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0.0%"/>
    <numFmt numFmtId="167" formatCode="[$₹-4009]#,##,##0;[Red]-[$₹-4009]#,##,##0"/>
    <numFmt numFmtId="168" formatCode="[$₹-4009]#,##,##0.0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0" fillId="2" borderId="1" pivotButton="0" quotePrefix="0" xfId="0"/>
    <xf numFmtId="166" fontId="0" fillId="4" borderId="1" pivotButton="0" quotePrefix="0" xfId="0"/>
    <xf numFmtId="0" fontId="0" fillId="4" borderId="1" pivotButton="0" quotePrefix="0" xfId="0"/>
    <xf numFmtId="167" fontId="0" fillId="4" borderId="1" pivotButton="0" quotePrefix="0" xfId="0"/>
    <xf numFmtId="168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166" fontId="3" fillId="5" borderId="1" pivotButton="0" quotePrefix="0" xfId="0"/>
    <xf numFmtId="165" fontId="0" fillId="4" borderId="1" pivotButton="0" quotePrefix="0" xfId="0"/>
    <xf numFmtId="168" fontId="3" fillId="5" borderId="1" pivotButton="0" quotePrefix="0" xfId="0"/>
    <xf numFmtId="0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FE8B3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Value vs net by channel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'Channel report'!C4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'Channel report'!$A$5:$A$7</f>
            </numRef>
          </cat>
          <val>
            <numRef>
              <f>'Channel report'!$C$5:$C$7</f>
            </numRef>
          </val>
        </ser>
        <ser>
          <idx val="1"/>
          <order val="1"/>
          <tx>
            <strRef>
              <f>'Channel report'!D4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'Channel report'!$A$5:$A$7</f>
            </numRef>
          </cat>
          <val>
            <numRef>
              <f>'Channel report'!$D$5:$D$7</f>
            </numRef>
          </val>
        </ser>
        <ser>
          <idx val="2"/>
          <order val="2"/>
          <tx>
            <strRef>
              <f>'Channel report'!E4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'Channel report'!$A$5:$A$7</f>
            </numRef>
          </cat>
          <val>
            <numRef>
              <f>'Channel report'!$E$5:$E$7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Sales, last 7 days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'Channel report'!$A$19:$A$25</f>
            </numRef>
          </cat>
          <val>
            <numRef>
              <f>'Channel report'!$B$19:$B$25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Cloud kitchen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(GST, packaging, channel commission), Menu (food cost), Orders, Channel report, Order slip (printable), Dashboard.</t>
        </is>
      </c>
    </row>
    <row r="8">
      <c r="A8" t="inlineStr">
        <is>
          <t>Commission rates in Setup are examples; type the rates in your own channel agreements.</t>
        </is>
      </c>
    </row>
    <row r="9">
      <c r="A9" t="inlineStr">
        <is>
          <t>Value is before GST; GST is shown separately because it is not your income.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2" customWidth="1" min="1" max="1"/>
    <col width="13" customWidth="1" min="2" max="2"/>
  </cols>
  <sheetData>
    <row r="1">
      <c r="A1" s="1" t="inlineStr">
        <is>
          <t>Cloud Kitchen Management System: Setup (Zoya's Kitchen, Pune)</t>
        </is>
      </c>
    </row>
    <row r="2">
      <c r="A2" s="2" t="inlineStr">
        <is>
          <t>Made-up menu, food costs, channels and orders for 1 to 17 October 2026. Commission rates are examples; use your own agreements.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GST on food (restaurant service)</t>
        </is>
      </c>
      <c r="B4" s="5" t="n">
        <v>0.05</v>
      </c>
    </row>
    <row r="5">
      <c r="A5" s="3" t="inlineStr">
        <is>
          <t>Packaging per order (₹)</t>
        </is>
      </c>
      <c r="B5" s="6" t="n">
        <v>15</v>
      </c>
    </row>
    <row r="7">
      <c r="A7" s="7" t="inlineStr">
        <is>
          <t>Channel</t>
        </is>
      </c>
      <c r="B7" s="7" t="inlineStr">
        <is>
          <t>Commission %</t>
        </is>
      </c>
    </row>
    <row r="8">
      <c r="A8" s="8" t="inlineStr">
        <is>
          <t>App A</t>
        </is>
      </c>
      <c r="B8" s="5" t="n">
        <v>0.25</v>
      </c>
    </row>
    <row r="9">
      <c r="A9" s="8" t="inlineStr">
        <is>
          <t>App B</t>
        </is>
      </c>
      <c r="B9" s="5" t="n">
        <v>0.22</v>
      </c>
    </row>
    <row r="10">
      <c r="A10" s="8" t="inlineStr">
        <is>
          <t>Direct</t>
        </is>
      </c>
      <c r="B10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12" customWidth="1" min="3" max="3"/>
    <col width="11" customWidth="1" min="4" max="4"/>
  </cols>
  <sheetData>
    <row r="1">
      <c r="A1" s="1" t="inlineStr">
        <is>
          <t>Menu and food cost</t>
        </is>
      </c>
    </row>
    <row r="2">
      <c r="A2" s="2" t="inlineStr">
        <is>
          <t>Food cost per plate from your recipe costing. Food cost % = cost ÷ price.</t>
        </is>
      </c>
    </row>
    <row r="4">
      <c r="A4" s="7" t="inlineStr">
        <is>
          <t>Dish</t>
        </is>
      </c>
      <c r="B4" s="7" t="inlineStr">
        <is>
          <t>Price (₹)</t>
        </is>
      </c>
      <c r="C4" s="7" t="inlineStr">
        <is>
          <t>Food cost (₹)</t>
        </is>
      </c>
      <c r="D4" s="7" t="inlineStr">
        <is>
          <t>Food cost %</t>
        </is>
      </c>
    </row>
    <row r="5">
      <c r="A5" s="8" t="inlineStr">
        <is>
          <t>Veg biryani</t>
        </is>
      </c>
      <c r="B5" s="6" t="n">
        <v>220</v>
      </c>
      <c r="C5" s="6" t="n">
        <v>70</v>
      </c>
      <c r="D5" s="9">
        <f>C5/B5</f>
        <v/>
      </c>
    </row>
    <row r="6">
      <c r="A6" s="8" t="inlineStr">
        <is>
          <t>Chicken biryani</t>
        </is>
      </c>
      <c r="B6" s="6" t="n">
        <v>280</v>
      </c>
      <c r="C6" s="6" t="n">
        <v>105</v>
      </c>
      <c r="D6" s="9">
        <f>C6/B6</f>
        <v/>
      </c>
    </row>
    <row r="7">
      <c r="A7" s="8" t="inlineStr">
        <is>
          <t>Paneer thali</t>
        </is>
      </c>
      <c r="B7" s="6" t="n">
        <v>240</v>
      </c>
      <c r="C7" s="6" t="n">
        <v>85</v>
      </c>
      <c r="D7" s="9">
        <f>C7/B7</f>
        <v/>
      </c>
    </row>
    <row r="8">
      <c r="A8" s="8" t="inlineStr">
        <is>
          <t>Dal khichdi</t>
        </is>
      </c>
      <c r="B8" s="6" t="n">
        <v>160</v>
      </c>
      <c r="C8" s="6" t="n">
        <v>45</v>
      </c>
      <c r="D8" s="9">
        <f>C8/B8</f>
        <v/>
      </c>
    </row>
    <row r="9">
      <c r="A9" s="8" t="inlineStr">
        <is>
          <t>Misal pav</t>
        </is>
      </c>
      <c r="B9" s="6" t="n">
        <v>120</v>
      </c>
      <c r="C9" s="6" t="n">
        <v>35</v>
      </c>
      <c r="D9" s="9">
        <f>C9/B9</f>
        <v/>
      </c>
    </row>
    <row r="10">
      <c r="A10" s="8" t="inlineStr">
        <is>
          <t>Chicken thali</t>
        </is>
      </c>
      <c r="B10" s="6" t="n">
        <v>300</v>
      </c>
      <c r="C10" s="6" t="n">
        <v>120</v>
      </c>
      <c r="D10" s="9">
        <f>C10/B10</f>
        <v/>
      </c>
    </row>
  </sheetData>
  <conditionalFormatting sqref="D5:D10">
    <cfRule type="cellIs" priority="1" operator="greaterThan" dxfId="0">
      <formula>0.35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8" customWidth="1" min="3" max="3"/>
    <col width="16" customWidth="1" min="4" max="4"/>
    <col width="5" customWidth="1" min="5" max="5"/>
    <col width="10" customWidth="1" min="6" max="6"/>
    <col width="9" customWidth="1" min="7" max="7"/>
    <col width="13" customWidth="1" min="8" max="8"/>
    <col width="12" customWidth="1" min="9" max="9"/>
    <col width="12" customWidth="1" min="10" max="10"/>
    <col width="10" customWidth="1" min="11" max="11"/>
  </cols>
  <sheetData>
    <row r="1">
      <c r="A1" s="1" t="inlineStr">
        <is>
          <t>Order log</t>
        </is>
      </c>
    </row>
    <row r="2">
      <c r="A2" s="2" t="inlineStr">
        <is>
          <t>One row per order. Value before GST; commission on value; net = value − commission − food cost − packaging.</t>
        </is>
      </c>
    </row>
    <row r="4">
      <c r="A4" s="7" t="inlineStr">
        <is>
          <t>Date</t>
        </is>
      </c>
      <c r="B4" s="7" t="inlineStr">
        <is>
          <t>Order ID</t>
        </is>
      </c>
      <c r="C4" s="7" t="inlineStr">
        <is>
          <t>Channel</t>
        </is>
      </c>
      <c r="D4" s="7" t="inlineStr">
        <is>
          <t>Dish</t>
        </is>
      </c>
      <c r="E4" s="7" t="inlineStr">
        <is>
          <t>Qty</t>
        </is>
      </c>
      <c r="F4" s="7" t="inlineStr">
        <is>
          <t>Value (₹)</t>
        </is>
      </c>
      <c r="G4" s="7" t="inlineStr">
        <is>
          <t>GST (₹)</t>
        </is>
      </c>
      <c r="H4" s="7" t="inlineStr">
        <is>
          <t>Commission (₹)</t>
        </is>
      </c>
      <c r="I4" s="7" t="inlineStr">
        <is>
          <t>Food cost (₹)</t>
        </is>
      </c>
      <c r="J4" s="7" t="inlineStr">
        <is>
          <t>Packaging (₹)</t>
        </is>
      </c>
      <c r="K4" s="7" t="inlineStr">
        <is>
          <t>Net (₹)</t>
        </is>
      </c>
    </row>
    <row r="5">
      <c r="A5" s="4" t="n">
        <v>46296</v>
      </c>
      <c r="B5" s="10">
        <f>"Z"&amp;TEXT(ROW()-4,"0000")</f>
        <v/>
      </c>
      <c r="C5" s="8" t="inlineStr">
        <is>
          <t>App B</t>
        </is>
      </c>
      <c r="D5" s="8" t="inlineStr">
        <is>
          <t>Chicken thali</t>
        </is>
      </c>
      <c r="E5" s="8" t="n">
        <v>1</v>
      </c>
      <c r="F5" s="11">
        <f>E5*_xlfn.XLOOKUP(D5,Menu!$A$5:$A$10,Menu!$B$5:$B$10,0)</f>
        <v/>
      </c>
      <c r="G5" s="12">
        <f>ROUND(F5*Setup!$B$4,2)</f>
        <v/>
      </c>
      <c r="H5" s="12">
        <f>ROUND(F5*_xlfn.XLOOKUP(C5,Setup!$A$8:$A$10,Setup!$B$8:$B$10,0),2)</f>
        <v/>
      </c>
      <c r="I5" s="11">
        <f>E5*_xlfn.XLOOKUP(D5,Menu!$A$5:$A$10,Menu!$C$5:$C$10,0)</f>
        <v/>
      </c>
      <c r="J5" s="11">
        <f>Setup!$B$5</f>
        <v/>
      </c>
      <c r="K5" s="12">
        <f>F5-H5-I5-J5</f>
        <v/>
      </c>
    </row>
    <row r="6">
      <c r="A6" s="4" t="n">
        <v>46296</v>
      </c>
      <c r="B6" s="10">
        <f>"Z"&amp;TEXT(ROW()-4,"0000")</f>
        <v/>
      </c>
      <c r="C6" s="8" t="inlineStr">
        <is>
          <t>App A</t>
        </is>
      </c>
      <c r="D6" s="8" t="inlineStr">
        <is>
          <t>Chicken biryani</t>
        </is>
      </c>
      <c r="E6" s="8" t="n">
        <v>1</v>
      </c>
      <c r="F6" s="11">
        <f>E6*_xlfn.XLOOKUP(D6,Menu!$A$5:$A$10,Menu!$B$5:$B$10,0)</f>
        <v/>
      </c>
      <c r="G6" s="12">
        <f>ROUND(F6*Setup!$B$4,2)</f>
        <v/>
      </c>
      <c r="H6" s="12">
        <f>ROUND(F6*_xlfn.XLOOKUP(C6,Setup!$A$8:$A$10,Setup!$B$8:$B$10,0),2)</f>
        <v/>
      </c>
      <c r="I6" s="11">
        <f>E6*_xlfn.XLOOKUP(D6,Menu!$A$5:$A$10,Menu!$C$5:$C$10,0)</f>
        <v/>
      </c>
      <c r="J6" s="11">
        <f>Setup!$B$5</f>
        <v/>
      </c>
      <c r="K6" s="12">
        <f>F6-H6-I6-J6</f>
        <v/>
      </c>
    </row>
    <row r="7">
      <c r="A7" s="4" t="n">
        <v>46296</v>
      </c>
      <c r="B7" s="10">
        <f>"Z"&amp;TEXT(ROW()-4,"0000")</f>
        <v/>
      </c>
      <c r="C7" s="8" t="inlineStr">
        <is>
          <t>App A</t>
        </is>
      </c>
      <c r="D7" s="8" t="inlineStr">
        <is>
          <t>Veg biryani</t>
        </is>
      </c>
      <c r="E7" s="8" t="n">
        <v>2</v>
      </c>
      <c r="F7" s="11">
        <f>E7*_xlfn.XLOOKUP(D7,Menu!$A$5:$A$10,Menu!$B$5:$B$10,0)</f>
        <v/>
      </c>
      <c r="G7" s="12">
        <f>ROUND(F7*Setup!$B$4,2)</f>
        <v/>
      </c>
      <c r="H7" s="12">
        <f>ROUND(F7*_xlfn.XLOOKUP(C7,Setup!$A$8:$A$10,Setup!$B$8:$B$10,0),2)</f>
        <v/>
      </c>
      <c r="I7" s="11">
        <f>E7*_xlfn.XLOOKUP(D7,Menu!$A$5:$A$10,Menu!$C$5:$C$10,0)</f>
        <v/>
      </c>
      <c r="J7" s="11">
        <f>Setup!$B$5</f>
        <v/>
      </c>
      <c r="K7" s="12">
        <f>F7-H7-I7-J7</f>
        <v/>
      </c>
    </row>
    <row r="8">
      <c r="A8" s="4" t="n">
        <v>46296</v>
      </c>
      <c r="B8" s="10">
        <f>"Z"&amp;TEXT(ROW()-4,"0000")</f>
        <v/>
      </c>
      <c r="C8" s="8" t="inlineStr">
        <is>
          <t>App A</t>
        </is>
      </c>
      <c r="D8" s="8" t="inlineStr">
        <is>
          <t>Chicken biryani</t>
        </is>
      </c>
      <c r="E8" s="8" t="n">
        <v>2</v>
      </c>
      <c r="F8" s="11">
        <f>E8*_xlfn.XLOOKUP(D8,Menu!$A$5:$A$10,Menu!$B$5:$B$10,0)</f>
        <v/>
      </c>
      <c r="G8" s="12">
        <f>ROUND(F8*Setup!$B$4,2)</f>
        <v/>
      </c>
      <c r="H8" s="12">
        <f>ROUND(F8*_xlfn.XLOOKUP(C8,Setup!$A$8:$A$10,Setup!$B$8:$B$10,0),2)</f>
        <v/>
      </c>
      <c r="I8" s="11">
        <f>E8*_xlfn.XLOOKUP(D8,Menu!$A$5:$A$10,Menu!$C$5:$C$10,0)</f>
        <v/>
      </c>
      <c r="J8" s="11">
        <f>Setup!$B$5</f>
        <v/>
      </c>
      <c r="K8" s="12">
        <f>F8-H8-I8-J8</f>
        <v/>
      </c>
    </row>
    <row r="9">
      <c r="A9" s="4" t="n">
        <v>46296</v>
      </c>
      <c r="B9" s="10">
        <f>"Z"&amp;TEXT(ROW()-4,"0000")</f>
        <v/>
      </c>
      <c r="C9" s="8" t="inlineStr">
        <is>
          <t>App B</t>
        </is>
      </c>
      <c r="D9" s="8" t="inlineStr">
        <is>
          <t>Paneer thali</t>
        </is>
      </c>
      <c r="E9" s="8" t="n">
        <v>3</v>
      </c>
      <c r="F9" s="11">
        <f>E9*_xlfn.XLOOKUP(D9,Menu!$A$5:$A$10,Menu!$B$5:$B$10,0)</f>
        <v/>
      </c>
      <c r="G9" s="12">
        <f>ROUND(F9*Setup!$B$4,2)</f>
        <v/>
      </c>
      <c r="H9" s="12">
        <f>ROUND(F9*_xlfn.XLOOKUP(C9,Setup!$A$8:$A$10,Setup!$B$8:$B$10,0),2)</f>
        <v/>
      </c>
      <c r="I9" s="11">
        <f>E9*_xlfn.XLOOKUP(D9,Menu!$A$5:$A$10,Menu!$C$5:$C$10,0)</f>
        <v/>
      </c>
      <c r="J9" s="11">
        <f>Setup!$B$5</f>
        <v/>
      </c>
      <c r="K9" s="12">
        <f>F9-H9-I9-J9</f>
        <v/>
      </c>
    </row>
    <row r="10">
      <c r="A10" s="4" t="n">
        <v>46296</v>
      </c>
      <c r="B10" s="10">
        <f>"Z"&amp;TEXT(ROW()-4,"0000")</f>
        <v/>
      </c>
      <c r="C10" s="8" t="inlineStr">
        <is>
          <t>App B</t>
        </is>
      </c>
      <c r="D10" s="8" t="inlineStr">
        <is>
          <t>Misal pav</t>
        </is>
      </c>
      <c r="E10" s="8" t="n">
        <v>2</v>
      </c>
      <c r="F10" s="11">
        <f>E10*_xlfn.XLOOKUP(D10,Menu!$A$5:$A$10,Menu!$B$5:$B$10,0)</f>
        <v/>
      </c>
      <c r="G10" s="12">
        <f>ROUND(F10*Setup!$B$4,2)</f>
        <v/>
      </c>
      <c r="H10" s="12">
        <f>ROUND(F10*_xlfn.XLOOKUP(C10,Setup!$A$8:$A$10,Setup!$B$8:$B$10,0),2)</f>
        <v/>
      </c>
      <c r="I10" s="11">
        <f>E10*_xlfn.XLOOKUP(D10,Menu!$A$5:$A$10,Menu!$C$5:$C$10,0)</f>
        <v/>
      </c>
      <c r="J10" s="11">
        <f>Setup!$B$5</f>
        <v/>
      </c>
      <c r="K10" s="12">
        <f>F10-H10-I10-J10</f>
        <v/>
      </c>
    </row>
    <row r="11">
      <c r="A11" s="4" t="n">
        <v>46296</v>
      </c>
      <c r="B11" s="10">
        <f>"Z"&amp;TEXT(ROW()-4,"0000")</f>
        <v/>
      </c>
      <c r="C11" s="8" t="inlineStr">
        <is>
          <t>App B</t>
        </is>
      </c>
      <c r="D11" s="8" t="inlineStr">
        <is>
          <t>Chicken thali</t>
        </is>
      </c>
      <c r="E11" s="8" t="n">
        <v>1</v>
      </c>
      <c r="F11" s="11">
        <f>E11*_xlfn.XLOOKUP(D11,Menu!$A$5:$A$10,Menu!$B$5:$B$10,0)</f>
        <v/>
      </c>
      <c r="G11" s="12">
        <f>ROUND(F11*Setup!$B$4,2)</f>
        <v/>
      </c>
      <c r="H11" s="12">
        <f>ROUND(F11*_xlfn.XLOOKUP(C11,Setup!$A$8:$A$10,Setup!$B$8:$B$10,0),2)</f>
        <v/>
      </c>
      <c r="I11" s="11">
        <f>E11*_xlfn.XLOOKUP(D11,Menu!$A$5:$A$10,Menu!$C$5:$C$10,0)</f>
        <v/>
      </c>
      <c r="J11" s="11">
        <f>Setup!$B$5</f>
        <v/>
      </c>
      <c r="K11" s="12">
        <f>F11-H11-I11-J11</f>
        <v/>
      </c>
    </row>
    <row r="12">
      <c r="A12" s="4" t="n">
        <v>46296</v>
      </c>
      <c r="B12" s="10">
        <f>"Z"&amp;TEXT(ROW()-4,"0000")</f>
        <v/>
      </c>
      <c r="C12" s="8" t="inlineStr">
        <is>
          <t>App A</t>
        </is>
      </c>
      <c r="D12" s="8" t="inlineStr">
        <is>
          <t>Paneer thali</t>
        </is>
      </c>
      <c r="E12" s="8" t="n">
        <v>1</v>
      </c>
      <c r="F12" s="11">
        <f>E12*_xlfn.XLOOKUP(D12,Menu!$A$5:$A$10,Menu!$B$5:$B$10,0)</f>
        <v/>
      </c>
      <c r="G12" s="12">
        <f>ROUND(F12*Setup!$B$4,2)</f>
        <v/>
      </c>
      <c r="H12" s="12">
        <f>ROUND(F12*_xlfn.XLOOKUP(C12,Setup!$A$8:$A$10,Setup!$B$8:$B$10,0),2)</f>
        <v/>
      </c>
      <c r="I12" s="11">
        <f>E12*_xlfn.XLOOKUP(D12,Menu!$A$5:$A$10,Menu!$C$5:$C$10,0)</f>
        <v/>
      </c>
      <c r="J12" s="11">
        <f>Setup!$B$5</f>
        <v/>
      </c>
      <c r="K12" s="12">
        <f>F12-H12-I12-J12</f>
        <v/>
      </c>
    </row>
    <row r="13">
      <c r="A13" s="4" t="n">
        <v>46296</v>
      </c>
      <c r="B13" s="10">
        <f>"Z"&amp;TEXT(ROW()-4,"0000")</f>
        <v/>
      </c>
      <c r="C13" s="8" t="inlineStr">
        <is>
          <t>App B</t>
        </is>
      </c>
      <c r="D13" s="8" t="inlineStr">
        <is>
          <t>Veg biryani</t>
        </is>
      </c>
      <c r="E13" s="8" t="n">
        <v>2</v>
      </c>
      <c r="F13" s="11">
        <f>E13*_xlfn.XLOOKUP(D13,Menu!$A$5:$A$10,Menu!$B$5:$B$10,0)</f>
        <v/>
      </c>
      <c r="G13" s="12">
        <f>ROUND(F13*Setup!$B$4,2)</f>
        <v/>
      </c>
      <c r="H13" s="12">
        <f>ROUND(F13*_xlfn.XLOOKUP(C13,Setup!$A$8:$A$10,Setup!$B$8:$B$10,0),2)</f>
        <v/>
      </c>
      <c r="I13" s="11">
        <f>E13*_xlfn.XLOOKUP(D13,Menu!$A$5:$A$10,Menu!$C$5:$C$10,0)</f>
        <v/>
      </c>
      <c r="J13" s="11">
        <f>Setup!$B$5</f>
        <v/>
      </c>
      <c r="K13" s="12">
        <f>F13-H13-I13-J13</f>
        <v/>
      </c>
    </row>
    <row r="14">
      <c r="A14" s="4" t="n">
        <v>46296</v>
      </c>
      <c r="B14" s="10">
        <f>"Z"&amp;TEXT(ROW()-4,"0000")</f>
        <v/>
      </c>
      <c r="C14" s="8" t="inlineStr">
        <is>
          <t>App A</t>
        </is>
      </c>
      <c r="D14" s="8" t="inlineStr">
        <is>
          <t>Veg biryani</t>
        </is>
      </c>
      <c r="E14" s="8" t="n">
        <v>1</v>
      </c>
      <c r="F14" s="11">
        <f>E14*_xlfn.XLOOKUP(D14,Menu!$A$5:$A$10,Menu!$B$5:$B$10,0)</f>
        <v/>
      </c>
      <c r="G14" s="12">
        <f>ROUND(F14*Setup!$B$4,2)</f>
        <v/>
      </c>
      <c r="H14" s="12">
        <f>ROUND(F14*_xlfn.XLOOKUP(C14,Setup!$A$8:$A$10,Setup!$B$8:$B$10,0),2)</f>
        <v/>
      </c>
      <c r="I14" s="11">
        <f>E14*_xlfn.XLOOKUP(D14,Menu!$A$5:$A$10,Menu!$C$5:$C$10,0)</f>
        <v/>
      </c>
      <c r="J14" s="11">
        <f>Setup!$B$5</f>
        <v/>
      </c>
      <c r="K14" s="12">
        <f>F14-H14-I14-J14</f>
        <v/>
      </c>
    </row>
    <row r="15">
      <c r="A15" s="4" t="n">
        <v>46296</v>
      </c>
      <c r="B15" s="10">
        <f>"Z"&amp;TEXT(ROW()-4,"0000")</f>
        <v/>
      </c>
      <c r="C15" s="8" t="inlineStr">
        <is>
          <t>Direct</t>
        </is>
      </c>
      <c r="D15" s="8" t="inlineStr">
        <is>
          <t>Veg biryani</t>
        </is>
      </c>
      <c r="E15" s="8" t="n">
        <v>3</v>
      </c>
      <c r="F15" s="11">
        <f>E15*_xlfn.XLOOKUP(D15,Menu!$A$5:$A$10,Menu!$B$5:$B$10,0)</f>
        <v/>
      </c>
      <c r="G15" s="12">
        <f>ROUND(F15*Setup!$B$4,2)</f>
        <v/>
      </c>
      <c r="H15" s="12">
        <f>ROUND(F15*_xlfn.XLOOKUP(C15,Setup!$A$8:$A$10,Setup!$B$8:$B$10,0),2)</f>
        <v/>
      </c>
      <c r="I15" s="11">
        <f>E15*_xlfn.XLOOKUP(D15,Menu!$A$5:$A$10,Menu!$C$5:$C$10,0)</f>
        <v/>
      </c>
      <c r="J15" s="11">
        <f>Setup!$B$5</f>
        <v/>
      </c>
      <c r="K15" s="12">
        <f>F15-H15-I15-J15</f>
        <v/>
      </c>
    </row>
    <row r="16">
      <c r="A16" s="4" t="n">
        <v>46296</v>
      </c>
      <c r="B16" s="10">
        <f>"Z"&amp;TEXT(ROW()-4,"0000")</f>
        <v/>
      </c>
      <c r="C16" s="8" t="inlineStr">
        <is>
          <t>Direct</t>
        </is>
      </c>
      <c r="D16" s="8" t="inlineStr">
        <is>
          <t>Paneer thali</t>
        </is>
      </c>
      <c r="E16" s="8" t="n">
        <v>1</v>
      </c>
      <c r="F16" s="11">
        <f>E16*_xlfn.XLOOKUP(D16,Menu!$A$5:$A$10,Menu!$B$5:$B$10,0)</f>
        <v/>
      </c>
      <c r="G16" s="12">
        <f>ROUND(F16*Setup!$B$4,2)</f>
        <v/>
      </c>
      <c r="H16" s="12">
        <f>ROUND(F16*_xlfn.XLOOKUP(C16,Setup!$A$8:$A$10,Setup!$B$8:$B$10,0),2)</f>
        <v/>
      </c>
      <c r="I16" s="11">
        <f>E16*_xlfn.XLOOKUP(D16,Menu!$A$5:$A$10,Menu!$C$5:$C$10,0)</f>
        <v/>
      </c>
      <c r="J16" s="11">
        <f>Setup!$B$5</f>
        <v/>
      </c>
      <c r="K16" s="12">
        <f>F16-H16-I16-J16</f>
        <v/>
      </c>
    </row>
    <row r="17">
      <c r="A17" s="4" t="n">
        <v>46296</v>
      </c>
      <c r="B17" s="10">
        <f>"Z"&amp;TEXT(ROW()-4,"0000")</f>
        <v/>
      </c>
      <c r="C17" s="8" t="inlineStr">
        <is>
          <t>App A</t>
        </is>
      </c>
      <c r="D17" s="8" t="inlineStr">
        <is>
          <t>Veg biryani</t>
        </is>
      </c>
      <c r="E17" s="8" t="n">
        <v>2</v>
      </c>
      <c r="F17" s="11">
        <f>E17*_xlfn.XLOOKUP(D17,Menu!$A$5:$A$10,Menu!$B$5:$B$10,0)</f>
        <v/>
      </c>
      <c r="G17" s="12">
        <f>ROUND(F17*Setup!$B$4,2)</f>
        <v/>
      </c>
      <c r="H17" s="12">
        <f>ROUND(F17*_xlfn.XLOOKUP(C17,Setup!$A$8:$A$10,Setup!$B$8:$B$10,0),2)</f>
        <v/>
      </c>
      <c r="I17" s="11">
        <f>E17*_xlfn.XLOOKUP(D17,Menu!$A$5:$A$10,Menu!$C$5:$C$10,0)</f>
        <v/>
      </c>
      <c r="J17" s="11">
        <f>Setup!$B$5</f>
        <v/>
      </c>
      <c r="K17" s="12">
        <f>F17-H17-I17-J17</f>
        <v/>
      </c>
    </row>
    <row r="18">
      <c r="A18" s="4" t="n">
        <v>46296</v>
      </c>
      <c r="B18" s="10">
        <f>"Z"&amp;TEXT(ROW()-4,"0000")</f>
        <v/>
      </c>
      <c r="C18" s="8" t="inlineStr">
        <is>
          <t>App B</t>
        </is>
      </c>
      <c r="D18" s="8" t="inlineStr">
        <is>
          <t>Chicken biryani</t>
        </is>
      </c>
      <c r="E18" s="8" t="n">
        <v>1</v>
      </c>
      <c r="F18" s="11">
        <f>E18*_xlfn.XLOOKUP(D18,Menu!$A$5:$A$10,Menu!$B$5:$B$10,0)</f>
        <v/>
      </c>
      <c r="G18" s="12">
        <f>ROUND(F18*Setup!$B$4,2)</f>
        <v/>
      </c>
      <c r="H18" s="12">
        <f>ROUND(F18*_xlfn.XLOOKUP(C18,Setup!$A$8:$A$10,Setup!$B$8:$B$10,0),2)</f>
        <v/>
      </c>
      <c r="I18" s="11">
        <f>E18*_xlfn.XLOOKUP(D18,Menu!$A$5:$A$10,Menu!$C$5:$C$10,0)</f>
        <v/>
      </c>
      <c r="J18" s="11">
        <f>Setup!$B$5</f>
        <v/>
      </c>
      <c r="K18" s="12">
        <f>F18-H18-I18-J18</f>
        <v/>
      </c>
    </row>
    <row r="19">
      <c r="A19" s="4" t="n">
        <v>46296</v>
      </c>
      <c r="B19" s="10">
        <f>"Z"&amp;TEXT(ROW()-4,"0000")</f>
        <v/>
      </c>
      <c r="C19" s="8" t="inlineStr">
        <is>
          <t>App A</t>
        </is>
      </c>
      <c r="D19" s="8" t="inlineStr">
        <is>
          <t>Chicken thali</t>
        </is>
      </c>
      <c r="E19" s="8" t="n">
        <v>1</v>
      </c>
      <c r="F19" s="11">
        <f>E19*_xlfn.XLOOKUP(D19,Menu!$A$5:$A$10,Menu!$B$5:$B$10,0)</f>
        <v/>
      </c>
      <c r="G19" s="12">
        <f>ROUND(F19*Setup!$B$4,2)</f>
        <v/>
      </c>
      <c r="H19" s="12">
        <f>ROUND(F19*_xlfn.XLOOKUP(C19,Setup!$A$8:$A$10,Setup!$B$8:$B$10,0),2)</f>
        <v/>
      </c>
      <c r="I19" s="11">
        <f>E19*_xlfn.XLOOKUP(D19,Menu!$A$5:$A$10,Menu!$C$5:$C$10,0)</f>
        <v/>
      </c>
      <c r="J19" s="11">
        <f>Setup!$B$5</f>
        <v/>
      </c>
      <c r="K19" s="12">
        <f>F19-H19-I19-J19</f>
        <v/>
      </c>
    </row>
    <row r="20">
      <c r="A20" s="4" t="n">
        <v>46296</v>
      </c>
      <c r="B20" s="10">
        <f>"Z"&amp;TEXT(ROW()-4,"0000")</f>
        <v/>
      </c>
      <c r="C20" s="8" t="inlineStr">
        <is>
          <t>App B</t>
        </is>
      </c>
      <c r="D20" s="8" t="inlineStr">
        <is>
          <t>Veg biryani</t>
        </is>
      </c>
      <c r="E20" s="8" t="n">
        <v>3</v>
      </c>
      <c r="F20" s="11">
        <f>E20*_xlfn.XLOOKUP(D20,Menu!$A$5:$A$10,Menu!$B$5:$B$10,0)</f>
        <v/>
      </c>
      <c r="G20" s="12">
        <f>ROUND(F20*Setup!$B$4,2)</f>
        <v/>
      </c>
      <c r="H20" s="12">
        <f>ROUND(F20*_xlfn.XLOOKUP(C20,Setup!$A$8:$A$10,Setup!$B$8:$B$10,0),2)</f>
        <v/>
      </c>
      <c r="I20" s="11">
        <f>E20*_xlfn.XLOOKUP(D20,Menu!$A$5:$A$10,Menu!$C$5:$C$10,0)</f>
        <v/>
      </c>
      <c r="J20" s="11">
        <f>Setup!$B$5</f>
        <v/>
      </c>
      <c r="K20" s="12">
        <f>F20-H20-I20-J20</f>
        <v/>
      </c>
    </row>
    <row r="21">
      <c r="A21" s="4" t="n">
        <v>46296</v>
      </c>
      <c r="B21" s="10">
        <f>"Z"&amp;TEXT(ROW()-4,"0000")</f>
        <v/>
      </c>
      <c r="C21" s="8" t="inlineStr">
        <is>
          <t>Direct</t>
        </is>
      </c>
      <c r="D21" s="8" t="inlineStr">
        <is>
          <t>Chicken thali</t>
        </is>
      </c>
      <c r="E21" s="8" t="n">
        <v>2</v>
      </c>
      <c r="F21" s="11">
        <f>E21*_xlfn.XLOOKUP(D21,Menu!$A$5:$A$10,Menu!$B$5:$B$10,0)</f>
        <v/>
      </c>
      <c r="G21" s="12">
        <f>ROUND(F21*Setup!$B$4,2)</f>
        <v/>
      </c>
      <c r="H21" s="12">
        <f>ROUND(F21*_xlfn.XLOOKUP(C21,Setup!$A$8:$A$10,Setup!$B$8:$B$10,0),2)</f>
        <v/>
      </c>
      <c r="I21" s="11">
        <f>E21*_xlfn.XLOOKUP(D21,Menu!$A$5:$A$10,Menu!$C$5:$C$10,0)</f>
        <v/>
      </c>
      <c r="J21" s="11">
        <f>Setup!$B$5</f>
        <v/>
      </c>
      <c r="K21" s="12">
        <f>F21-H21-I21-J21</f>
        <v/>
      </c>
    </row>
    <row r="22">
      <c r="A22" s="4" t="n">
        <v>46296</v>
      </c>
      <c r="B22" s="10">
        <f>"Z"&amp;TEXT(ROW()-4,"0000")</f>
        <v/>
      </c>
      <c r="C22" s="8" t="inlineStr">
        <is>
          <t>App B</t>
        </is>
      </c>
      <c r="D22" s="8" t="inlineStr">
        <is>
          <t>Chicken thali</t>
        </is>
      </c>
      <c r="E22" s="8" t="n">
        <v>3</v>
      </c>
      <c r="F22" s="11">
        <f>E22*_xlfn.XLOOKUP(D22,Menu!$A$5:$A$10,Menu!$B$5:$B$10,0)</f>
        <v/>
      </c>
      <c r="G22" s="12">
        <f>ROUND(F22*Setup!$B$4,2)</f>
        <v/>
      </c>
      <c r="H22" s="12">
        <f>ROUND(F22*_xlfn.XLOOKUP(C22,Setup!$A$8:$A$10,Setup!$B$8:$B$10,0),2)</f>
        <v/>
      </c>
      <c r="I22" s="11">
        <f>E22*_xlfn.XLOOKUP(D22,Menu!$A$5:$A$10,Menu!$C$5:$C$10,0)</f>
        <v/>
      </c>
      <c r="J22" s="11">
        <f>Setup!$B$5</f>
        <v/>
      </c>
      <c r="K22" s="12">
        <f>F22-H22-I22-J22</f>
        <v/>
      </c>
    </row>
    <row r="23">
      <c r="A23" s="4" t="n">
        <v>46296</v>
      </c>
      <c r="B23" s="10">
        <f>"Z"&amp;TEXT(ROW()-4,"0000")</f>
        <v/>
      </c>
      <c r="C23" s="8" t="inlineStr">
        <is>
          <t>App B</t>
        </is>
      </c>
      <c r="D23" s="8" t="inlineStr">
        <is>
          <t>Chicken thali</t>
        </is>
      </c>
      <c r="E23" s="8" t="n">
        <v>1</v>
      </c>
      <c r="F23" s="11">
        <f>E23*_xlfn.XLOOKUP(D23,Menu!$A$5:$A$10,Menu!$B$5:$B$10,0)</f>
        <v/>
      </c>
      <c r="G23" s="12">
        <f>ROUND(F23*Setup!$B$4,2)</f>
        <v/>
      </c>
      <c r="H23" s="12">
        <f>ROUND(F23*_xlfn.XLOOKUP(C23,Setup!$A$8:$A$10,Setup!$B$8:$B$10,0),2)</f>
        <v/>
      </c>
      <c r="I23" s="11">
        <f>E23*_xlfn.XLOOKUP(D23,Menu!$A$5:$A$10,Menu!$C$5:$C$10,0)</f>
        <v/>
      </c>
      <c r="J23" s="11">
        <f>Setup!$B$5</f>
        <v/>
      </c>
      <c r="K23" s="12">
        <f>F23-H23-I23-J23</f>
        <v/>
      </c>
    </row>
    <row r="24">
      <c r="A24" s="4" t="n">
        <v>46296</v>
      </c>
      <c r="B24" s="10">
        <f>"Z"&amp;TEXT(ROW()-4,"0000")</f>
        <v/>
      </c>
      <c r="C24" s="8" t="inlineStr">
        <is>
          <t>App A</t>
        </is>
      </c>
      <c r="D24" s="8" t="inlineStr">
        <is>
          <t>Dal khichdi</t>
        </is>
      </c>
      <c r="E24" s="8" t="n">
        <v>3</v>
      </c>
      <c r="F24" s="11">
        <f>E24*_xlfn.XLOOKUP(D24,Menu!$A$5:$A$10,Menu!$B$5:$B$10,0)</f>
        <v/>
      </c>
      <c r="G24" s="12">
        <f>ROUND(F24*Setup!$B$4,2)</f>
        <v/>
      </c>
      <c r="H24" s="12">
        <f>ROUND(F24*_xlfn.XLOOKUP(C24,Setup!$A$8:$A$10,Setup!$B$8:$B$10,0),2)</f>
        <v/>
      </c>
      <c r="I24" s="11">
        <f>E24*_xlfn.XLOOKUP(D24,Menu!$A$5:$A$10,Menu!$C$5:$C$10,0)</f>
        <v/>
      </c>
      <c r="J24" s="11">
        <f>Setup!$B$5</f>
        <v/>
      </c>
      <c r="K24" s="12">
        <f>F24-H24-I24-J24</f>
        <v/>
      </c>
    </row>
    <row r="25">
      <c r="A25" s="4" t="n">
        <v>46297</v>
      </c>
      <c r="B25" s="10">
        <f>"Z"&amp;TEXT(ROW()-4,"0000")</f>
        <v/>
      </c>
      <c r="C25" s="8" t="inlineStr">
        <is>
          <t>App B</t>
        </is>
      </c>
      <c r="D25" s="8" t="inlineStr">
        <is>
          <t>Misal pav</t>
        </is>
      </c>
      <c r="E25" s="8" t="n">
        <v>1</v>
      </c>
      <c r="F25" s="11">
        <f>E25*_xlfn.XLOOKUP(D25,Menu!$A$5:$A$10,Menu!$B$5:$B$10,0)</f>
        <v/>
      </c>
      <c r="G25" s="12">
        <f>ROUND(F25*Setup!$B$4,2)</f>
        <v/>
      </c>
      <c r="H25" s="12">
        <f>ROUND(F25*_xlfn.XLOOKUP(C25,Setup!$A$8:$A$10,Setup!$B$8:$B$10,0),2)</f>
        <v/>
      </c>
      <c r="I25" s="11">
        <f>E25*_xlfn.XLOOKUP(D25,Menu!$A$5:$A$10,Menu!$C$5:$C$10,0)</f>
        <v/>
      </c>
      <c r="J25" s="11">
        <f>Setup!$B$5</f>
        <v/>
      </c>
      <c r="K25" s="12">
        <f>F25-H25-I25-J25</f>
        <v/>
      </c>
    </row>
    <row r="26">
      <c r="A26" s="4" t="n">
        <v>46297</v>
      </c>
      <c r="B26" s="10">
        <f>"Z"&amp;TEXT(ROW()-4,"0000")</f>
        <v/>
      </c>
      <c r="C26" s="8" t="inlineStr">
        <is>
          <t>App A</t>
        </is>
      </c>
      <c r="D26" s="8" t="inlineStr">
        <is>
          <t>Dal khichdi</t>
        </is>
      </c>
      <c r="E26" s="8" t="n">
        <v>3</v>
      </c>
      <c r="F26" s="11">
        <f>E26*_xlfn.XLOOKUP(D26,Menu!$A$5:$A$10,Menu!$B$5:$B$10,0)</f>
        <v/>
      </c>
      <c r="G26" s="12">
        <f>ROUND(F26*Setup!$B$4,2)</f>
        <v/>
      </c>
      <c r="H26" s="12">
        <f>ROUND(F26*_xlfn.XLOOKUP(C26,Setup!$A$8:$A$10,Setup!$B$8:$B$10,0),2)</f>
        <v/>
      </c>
      <c r="I26" s="11">
        <f>E26*_xlfn.XLOOKUP(D26,Menu!$A$5:$A$10,Menu!$C$5:$C$10,0)</f>
        <v/>
      </c>
      <c r="J26" s="11">
        <f>Setup!$B$5</f>
        <v/>
      </c>
      <c r="K26" s="12">
        <f>F26-H26-I26-J26</f>
        <v/>
      </c>
    </row>
    <row r="27">
      <c r="A27" s="4" t="n">
        <v>46297</v>
      </c>
      <c r="B27" s="10">
        <f>"Z"&amp;TEXT(ROW()-4,"0000")</f>
        <v/>
      </c>
      <c r="C27" s="8" t="inlineStr">
        <is>
          <t>App B</t>
        </is>
      </c>
      <c r="D27" s="8" t="inlineStr">
        <is>
          <t>Paneer thali</t>
        </is>
      </c>
      <c r="E27" s="8" t="n">
        <v>2</v>
      </c>
      <c r="F27" s="11">
        <f>E27*_xlfn.XLOOKUP(D27,Menu!$A$5:$A$10,Menu!$B$5:$B$10,0)</f>
        <v/>
      </c>
      <c r="G27" s="12">
        <f>ROUND(F27*Setup!$B$4,2)</f>
        <v/>
      </c>
      <c r="H27" s="12">
        <f>ROUND(F27*_xlfn.XLOOKUP(C27,Setup!$A$8:$A$10,Setup!$B$8:$B$10,0),2)</f>
        <v/>
      </c>
      <c r="I27" s="11">
        <f>E27*_xlfn.XLOOKUP(D27,Menu!$A$5:$A$10,Menu!$C$5:$C$10,0)</f>
        <v/>
      </c>
      <c r="J27" s="11">
        <f>Setup!$B$5</f>
        <v/>
      </c>
      <c r="K27" s="12">
        <f>F27-H27-I27-J27</f>
        <v/>
      </c>
    </row>
    <row r="28">
      <c r="A28" s="4" t="n">
        <v>46297</v>
      </c>
      <c r="B28" s="10">
        <f>"Z"&amp;TEXT(ROW()-4,"0000")</f>
        <v/>
      </c>
      <c r="C28" s="8" t="inlineStr">
        <is>
          <t>Direct</t>
        </is>
      </c>
      <c r="D28" s="8" t="inlineStr">
        <is>
          <t>Chicken thali</t>
        </is>
      </c>
      <c r="E28" s="8" t="n">
        <v>1</v>
      </c>
      <c r="F28" s="11">
        <f>E28*_xlfn.XLOOKUP(D28,Menu!$A$5:$A$10,Menu!$B$5:$B$10,0)</f>
        <v/>
      </c>
      <c r="G28" s="12">
        <f>ROUND(F28*Setup!$B$4,2)</f>
        <v/>
      </c>
      <c r="H28" s="12">
        <f>ROUND(F28*_xlfn.XLOOKUP(C28,Setup!$A$8:$A$10,Setup!$B$8:$B$10,0),2)</f>
        <v/>
      </c>
      <c r="I28" s="11">
        <f>E28*_xlfn.XLOOKUP(D28,Menu!$A$5:$A$10,Menu!$C$5:$C$10,0)</f>
        <v/>
      </c>
      <c r="J28" s="11">
        <f>Setup!$B$5</f>
        <v/>
      </c>
      <c r="K28" s="12">
        <f>F28-H28-I28-J28</f>
        <v/>
      </c>
    </row>
    <row r="29">
      <c r="A29" s="4" t="n">
        <v>46297</v>
      </c>
      <c r="B29" s="10">
        <f>"Z"&amp;TEXT(ROW()-4,"0000")</f>
        <v/>
      </c>
      <c r="C29" s="8" t="inlineStr">
        <is>
          <t>App A</t>
        </is>
      </c>
      <c r="D29" s="8" t="inlineStr">
        <is>
          <t>Veg biryani</t>
        </is>
      </c>
      <c r="E29" s="8" t="n">
        <v>1</v>
      </c>
      <c r="F29" s="11">
        <f>E29*_xlfn.XLOOKUP(D29,Menu!$A$5:$A$10,Menu!$B$5:$B$10,0)</f>
        <v/>
      </c>
      <c r="G29" s="12">
        <f>ROUND(F29*Setup!$B$4,2)</f>
        <v/>
      </c>
      <c r="H29" s="12">
        <f>ROUND(F29*_xlfn.XLOOKUP(C29,Setup!$A$8:$A$10,Setup!$B$8:$B$10,0),2)</f>
        <v/>
      </c>
      <c r="I29" s="11">
        <f>E29*_xlfn.XLOOKUP(D29,Menu!$A$5:$A$10,Menu!$C$5:$C$10,0)</f>
        <v/>
      </c>
      <c r="J29" s="11">
        <f>Setup!$B$5</f>
        <v/>
      </c>
      <c r="K29" s="12">
        <f>F29-H29-I29-J29</f>
        <v/>
      </c>
    </row>
    <row r="30">
      <c r="A30" s="4" t="n">
        <v>46297</v>
      </c>
      <c r="B30" s="10">
        <f>"Z"&amp;TEXT(ROW()-4,"0000")</f>
        <v/>
      </c>
      <c r="C30" s="8" t="inlineStr">
        <is>
          <t>Direct</t>
        </is>
      </c>
      <c r="D30" s="8" t="inlineStr">
        <is>
          <t>Misal pav</t>
        </is>
      </c>
      <c r="E30" s="8" t="n">
        <v>2</v>
      </c>
      <c r="F30" s="11">
        <f>E30*_xlfn.XLOOKUP(D30,Menu!$A$5:$A$10,Menu!$B$5:$B$10,0)</f>
        <v/>
      </c>
      <c r="G30" s="12">
        <f>ROUND(F30*Setup!$B$4,2)</f>
        <v/>
      </c>
      <c r="H30" s="12">
        <f>ROUND(F30*_xlfn.XLOOKUP(C30,Setup!$A$8:$A$10,Setup!$B$8:$B$10,0),2)</f>
        <v/>
      </c>
      <c r="I30" s="11">
        <f>E30*_xlfn.XLOOKUP(D30,Menu!$A$5:$A$10,Menu!$C$5:$C$10,0)</f>
        <v/>
      </c>
      <c r="J30" s="11">
        <f>Setup!$B$5</f>
        <v/>
      </c>
      <c r="K30" s="12">
        <f>F30-H30-I30-J30</f>
        <v/>
      </c>
    </row>
    <row r="31">
      <c r="A31" s="4" t="n">
        <v>46297</v>
      </c>
      <c r="B31" s="10">
        <f>"Z"&amp;TEXT(ROW()-4,"0000")</f>
        <v/>
      </c>
      <c r="C31" s="8" t="inlineStr">
        <is>
          <t>App B</t>
        </is>
      </c>
      <c r="D31" s="8" t="inlineStr">
        <is>
          <t>Misal pav</t>
        </is>
      </c>
      <c r="E31" s="8" t="n">
        <v>1</v>
      </c>
      <c r="F31" s="11">
        <f>E31*_xlfn.XLOOKUP(D31,Menu!$A$5:$A$10,Menu!$B$5:$B$10,0)</f>
        <v/>
      </c>
      <c r="G31" s="12">
        <f>ROUND(F31*Setup!$B$4,2)</f>
        <v/>
      </c>
      <c r="H31" s="12">
        <f>ROUND(F31*_xlfn.XLOOKUP(C31,Setup!$A$8:$A$10,Setup!$B$8:$B$10,0),2)</f>
        <v/>
      </c>
      <c r="I31" s="11">
        <f>E31*_xlfn.XLOOKUP(D31,Menu!$A$5:$A$10,Menu!$C$5:$C$10,0)</f>
        <v/>
      </c>
      <c r="J31" s="11">
        <f>Setup!$B$5</f>
        <v/>
      </c>
      <c r="K31" s="12">
        <f>F31-H31-I31-J31</f>
        <v/>
      </c>
    </row>
    <row r="32">
      <c r="A32" s="4" t="n">
        <v>46297</v>
      </c>
      <c r="B32" s="10">
        <f>"Z"&amp;TEXT(ROW()-4,"0000")</f>
        <v/>
      </c>
      <c r="C32" s="8" t="inlineStr">
        <is>
          <t>Direct</t>
        </is>
      </c>
      <c r="D32" s="8" t="inlineStr">
        <is>
          <t>Paneer thali</t>
        </is>
      </c>
      <c r="E32" s="8" t="n">
        <v>2</v>
      </c>
      <c r="F32" s="11">
        <f>E32*_xlfn.XLOOKUP(D32,Menu!$A$5:$A$10,Menu!$B$5:$B$10,0)</f>
        <v/>
      </c>
      <c r="G32" s="12">
        <f>ROUND(F32*Setup!$B$4,2)</f>
        <v/>
      </c>
      <c r="H32" s="12">
        <f>ROUND(F32*_xlfn.XLOOKUP(C32,Setup!$A$8:$A$10,Setup!$B$8:$B$10,0),2)</f>
        <v/>
      </c>
      <c r="I32" s="11">
        <f>E32*_xlfn.XLOOKUP(D32,Menu!$A$5:$A$10,Menu!$C$5:$C$10,0)</f>
        <v/>
      </c>
      <c r="J32" s="11">
        <f>Setup!$B$5</f>
        <v/>
      </c>
      <c r="K32" s="12">
        <f>F32-H32-I32-J32</f>
        <v/>
      </c>
    </row>
    <row r="33">
      <c r="A33" s="4" t="n">
        <v>46297</v>
      </c>
      <c r="B33" s="10">
        <f>"Z"&amp;TEXT(ROW()-4,"0000")</f>
        <v/>
      </c>
      <c r="C33" s="8" t="inlineStr">
        <is>
          <t>App A</t>
        </is>
      </c>
      <c r="D33" s="8" t="inlineStr">
        <is>
          <t>Veg biryani</t>
        </is>
      </c>
      <c r="E33" s="8" t="n">
        <v>1</v>
      </c>
      <c r="F33" s="11">
        <f>E33*_xlfn.XLOOKUP(D33,Menu!$A$5:$A$10,Menu!$B$5:$B$10,0)</f>
        <v/>
      </c>
      <c r="G33" s="12">
        <f>ROUND(F33*Setup!$B$4,2)</f>
        <v/>
      </c>
      <c r="H33" s="12">
        <f>ROUND(F33*_xlfn.XLOOKUP(C33,Setup!$A$8:$A$10,Setup!$B$8:$B$10,0),2)</f>
        <v/>
      </c>
      <c r="I33" s="11">
        <f>E33*_xlfn.XLOOKUP(D33,Menu!$A$5:$A$10,Menu!$C$5:$C$10,0)</f>
        <v/>
      </c>
      <c r="J33" s="11">
        <f>Setup!$B$5</f>
        <v/>
      </c>
      <c r="K33" s="12">
        <f>F33-H33-I33-J33</f>
        <v/>
      </c>
    </row>
    <row r="34">
      <c r="A34" s="4" t="n">
        <v>46297</v>
      </c>
      <c r="B34" s="10">
        <f>"Z"&amp;TEXT(ROW()-4,"0000")</f>
        <v/>
      </c>
      <c r="C34" s="8" t="inlineStr">
        <is>
          <t>App A</t>
        </is>
      </c>
      <c r="D34" s="8" t="inlineStr">
        <is>
          <t>Chicken biryani</t>
        </is>
      </c>
      <c r="E34" s="8" t="n">
        <v>2</v>
      </c>
      <c r="F34" s="11">
        <f>E34*_xlfn.XLOOKUP(D34,Menu!$A$5:$A$10,Menu!$B$5:$B$10,0)</f>
        <v/>
      </c>
      <c r="G34" s="12">
        <f>ROUND(F34*Setup!$B$4,2)</f>
        <v/>
      </c>
      <c r="H34" s="12">
        <f>ROUND(F34*_xlfn.XLOOKUP(C34,Setup!$A$8:$A$10,Setup!$B$8:$B$10,0),2)</f>
        <v/>
      </c>
      <c r="I34" s="11">
        <f>E34*_xlfn.XLOOKUP(D34,Menu!$A$5:$A$10,Menu!$C$5:$C$10,0)</f>
        <v/>
      </c>
      <c r="J34" s="11">
        <f>Setup!$B$5</f>
        <v/>
      </c>
      <c r="K34" s="12">
        <f>F34-H34-I34-J34</f>
        <v/>
      </c>
    </row>
    <row r="35">
      <c r="A35" s="4" t="n">
        <v>46297</v>
      </c>
      <c r="B35" s="10">
        <f>"Z"&amp;TEXT(ROW()-4,"0000")</f>
        <v/>
      </c>
      <c r="C35" s="8" t="inlineStr">
        <is>
          <t>App B</t>
        </is>
      </c>
      <c r="D35" s="8" t="inlineStr">
        <is>
          <t>Dal khichdi</t>
        </is>
      </c>
      <c r="E35" s="8" t="n">
        <v>1</v>
      </c>
      <c r="F35" s="11">
        <f>E35*_xlfn.XLOOKUP(D35,Menu!$A$5:$A$10,Menu!$B$5:$B$10,0)</f>
        <v/>
      </c>
      <c r="G35" s="12">
        <f>ROUND(F35*Setup!$B$4,2)</f>
        <v/>
      </c>
      <c r="H35" s="12">
        <f>ROUND(F35*_xlfn.XLOOKUP(C35,Setup!$A$8:$A$10,Setup!$B$8:$B$10,0),2)</f>
        <v/>
      </c>
      <c r="I35" s="11">
        <f>E35*_xlfn.XLOOKUP(D35,Menu!$A$5:$A$10,Menu!$C$5:$C$10,0)</f>
        <v/>
      </c>
      <c r="J35" s="11">
        <f>Setup!$B$5</f>
        <v/>
      </c>
      <c r="K35" s="12">
        <f>F35-H35-I35-J35</f>
        <v/>
      </c>
    </row>
    <row r="36">
      <c r="A36" s="4" t="n">
        <v>46297</v>
      </c>
      <c r="B36" s="10">
        <f>"Z"&amp;TEXT(ROW()-4,"0000")</f>
        <v/>
      </c>
      <c r="C36" s="8" t="inlineStr">
        <is>
          <t>App B</t>
        </is>
      </c>
      <c r="D36" s="8" t="inlineStr">
        <is>
          <t>Dal khichdi</t>
        </is>
      </c>
      <c r="E36" s="8" t="n">
        <v>1</v>
      </c>
      <c r="F36" s="11">
        <f>E36*_xlfn.XLOOKUP(D36,Menu!$A$5:$A$10,Menu!$B$5:$B$10,0)</f>
        <v/>
      </c>
      <c r="G36" s="12">
        <f>ROUND(F36*Setup!$B$4,2)</f>
        <v/>
      </c>
      <c r="H36" s="12">
        <f>ROUND(F36*_xlfn.XLOOKUP(C36,Setup!$A$8:$A$10,Setup!$B$8:$B$10,0),2)</f>
        <v/>
      </c>
      <c r="I36" s="11">
        <f>E36*_xlfn.XLOOKUP(D36,Menu!$A$5:$A$10,Menu!$C$5:$C$10,0)</f>
        <v/>
      </c>
      <c r="J36" s="11">
        <f>Setup!$B$5</f>
        <v/>
      </c>
      <c r="K36" s="12">
        <f>F36-H36-I36-J36</f>
        <v/>
      </c>
    </row>
    <row r="37">
      <c r="A37" s="4" t="n">
        <v>46297</v>
      </c>
      <c r="B37" s="10">
        <f>"Z"&amp;TEXT(ROW()-4,"0000")</f>
        <v/>
      </c>
      <c r="C37" s="8" t="inlineStr">
        <is>
          <t>App A</t>
        </is>
      </c>
      <c r="D37" s="8" t="inlineStr">
        <is>
          <t>Chicken thali</t>
        </is>
      </c>
      <c r="E37" s="8" t="n">
        <v>3</v>
      </c>
      <c r="F37" s="11">
        <f>E37*_xlfn.XLOOKUP(D37,Menu!$A$5:$A$10,Menu!$B$5:$B$10,0)</f>
        <v/>
      </c>
      <c r="G37" s="12">
        <f>ROUND(F37*Setup!$B$4,2)</f>
        <v/>
      </c>
      <c r="H37" s="12">
        <f>ROUND(F37*_xlfn.XLOOKUP(C37,Setup!$A$8:$A$10,Setup!$B$8:$B$10,0),2)</f>
        <v/>
      </c>
      <c r="I37" s="11">
        <f>E37*_xlfn.XLOOKUP(D37,Menu!$A$5:$A$10,Menu!$C$5:$C$10,0)</f>
        <v/>
      </c>
      <c r="J37" s="11">
        <f>Setup!$B$5</f>
        <v/>
      </c>
      <c r="K37" s="12">
        <f>F37-H37-I37-J37</f>
        <v/>
      </c>
    </row>
    <row r="38">
      <c r="A38" s="4" t="n">
        <v>46297</v>
      </c>
      <c r="B38" s="10">
        <f>"Z"&amp;TEXT(ROW()-4,"0000")</f>
        <v/>
      </c>
      <c r="C38" s="8" t="inlineStr">
        <is>
          <t>Direct</t>
        </is>
      </c>
      <c r="D38" s="8" t="inlineStr">
        <is>
          <t>Misal pav</t>
        </is>
      </c>
      <c r="E38" s="8" t="n">
        <v>3</v>
      </c>
      <c r="F38" s="11">
        <f>E38*_xlfn.XLOOKUP(D38,Menu!$A$5:$A$10,Menu!$B$5:$B$10,0)</f>
        <v/>
      </c>
      <c r="G38" s="12">
        <f>ROUND(F38*Setup!$B$4,2)</f>
        <v/>
      </c>
      <c r="H38" s="12">
        <f>ROUND(F38*_xlfn.XLOOKUP(C38,Setup!$A$8:$A$10,Setup!$B$8:$B$10,0),2)</f>
        <v/>
      </c>
      <c r="I38" s="11">
        <f>E38*_xlfn.XLOOKUP(D38,Menu!$A$5:$A$10,Menu!$C$5:$C$10,0)</f>
        <v/>
      </c>
      <c r="J38" s="11">
        <f>Setup!$B$5</f>
        <v/>
      </c>
      <c r="K38" s="12">
        <f>F38-H38-I38-J38</f>
        <v/>
      </c>
    </row>
    <row r="39">
      <c r="A39" s="4" t="n">
        <v>46297</v>
      </c>
      <c r="B39" s="10">
        <f>"Z"&amp;TEXT(ROW()-4,"0000")</f>
        <v/>
      </c>
      <c r="C39" s="8" t="inlineStr">
        <is>
          <t>App A</t>
        </is>
      </c>
      <c r="D39" s="8" t="inlineStr">
        <is>
          <t>Chicken thali</t>
        </is>
      </c>
      <c r="E39" s="8" t="n">
        <v>1</v>
      </c>
      <c r="F39" s="11">
        <f>E39*_xlfn.XLOOKUP(D39,Menu!$A$5:$A$10,Menu!$B$5:$B$10,0)</f>
        <v/>
      </c>
      <c r="G39" s="12">
        <f>ROUND(F39*Setup!$B$4,2)</f>
        <v/>
      </c>
      <c r="H39" s="12">
        <f>ROUND(F39*_xlfn.XLOOKUP(C39,Setup!$A$8:$A$10,Setup!$B$8:$B$10,0),2)</f>
        <v/>
      </c>
      <c r="I39" s="11">
        <f>E39*_xlfn.XLOOKUP(D39,Menu!$A$5:$A$10,Menu!$C$5:$C$10,0)</f>
        <v/>
      </c>
      <c r="J39" s="11">
        <f>Setup!$B$5</f>
        <v/>
      </c>
      <c r="K39" s="12">
        <f>F39-H39-I39-J39</f>
        <v/>
      </c>
    </row>
    <row r="40">
      <c r="A40" s="4" t="n">
        <v>46297</v>
      </c>
      <c r="B40" s="10">
        <f>"Z"&amp;TEXT(ROW()-4,"0000")</f>
        <v/>
      </c>
      <c r="C40" s="8" t="inlineStr">
        <is>
          <t>App A</t>
        </is>
      </c>
      <c r="D40" s="8" t="inlineStr">
        <is>
          <t>Veg biryani</t>
        </is>
      </c>
      <c r="E40" s="8" t="n">
        <v>2</v>
      </c>
      <c r="F40" s="11">
        <f>E40*_xlfn.XLOOKUP(D40,Menu!$A$5:$A$10,Menu!$B$5:$B$10,0)</f>
        <v/>
      </c>
      <c r="G40" s="12">
        <f>ROUND(F40*Setup!$B$4,2)</f>
        <v/>
      </c>
      <c r="H40" s="12">
        <f>ROUND(F40*_xlfn.XLOOKUP(C40,Setup!$A$8:$A$10,Setup!$B$8:$B$10,0),2)</f>
        <v/>
      </c>
      <c r="I40" s="11">
        <f>E40*_xlfn.XLOOKUP(D40,Menu!$A$5:$A$10,Menu!$C$5:$C$10,0)</f>
        <v/>
      </c>
      <c r="J40" s="11">
        <f>Setup!$B$5</f>
        <v/>
      </c>
      <c r="K40" s="12">
        <f>F40-H40-I40-J40</f>
        <v/>
      </c>
    </row>
    <row r="41">
      <c r="A41" s="4" t="n">
        <v>46297</v>
      </c>
      <c r="B41" s="10">
        <f>"Z"&amp;TEXT(ROW()-4,"0000")</f>
        <v/>
      </c>
      <c r="C41" s="8" t="inlineStr">
        <is>
          <t>App A</t>
        </is>
      </c>
      <c r="D41" s="8" t="inlineStr">
        <is>
          <t>Chicken thali</t>
        </is>
      </c>
      <c r="E41" s="8" t="n">
        <v>2</v>
      </c>
      <c r="F41" s="11">
        <f>E41*_xlfn.XLOOKUP(D41,Menu!$A$5:$A$10,Menu!$B$5:$B$10,0)</f>
        <v/>
      </c>
      <c r="G41" s="12">
        <f>ROUND(F41*Setup!$B$4,2)</f>
        <v/>
      </c>
      <c r="H41" s="12">
        <f>ROUND(F41*_xlfn.XLOOKUP(C41,Setup!$A$8:$A$10,Setup!$B$8:$B$10,0),2)</f>
        <v/>
      </c>
      <c r="I41" s="11">
        <f>E41*_xlfn.XLOOKUP(D41,Menu!$A$5:$A$10,Menu!$C$5:$C$10,0)</f>
        <v/>
      </c>
      <c r="J41" s="11">
        <f>Setup!$B$5</f>
        <v/>
      </c>
      <c r="K41" s="12">
        <f>F41-H41-I41-J41</f>
        <v/>
      </c>
    </row>
    <row r="42">
      <c r="A42" s="4" t="n">
        <v>46297</v>
      </c>
      <c r="B42" s="10">
        <f>"Z"&amp;TEXT(ROW()-4,"0000")</f>
        <v/>
      </c>
      <c r="C42" s="8" t="inlineStr">
        <is>
          <t>App B</t>
        </is>
      </c>
      <c r="D42" s="8" t="inlineStr">
        <is>
          <t>Chicken biryani</t>
        </is>
      </c>
      <c r="E42" s="8" t="n">
        <v>1</v>
      </c>
      <c r="F42" s="11">
        <f>E42*_xlfn.XLOOKUP(D42,Menu!$A$5:$A$10,Menu!$B$5:$B$10,0)</f>
        <v/>
      </c>
      <c r="G42" s="12">
        <f>ROUND(F42*Setup!$B$4,2)</f>
        <v/>
      </c>
      <c r="H42" s="12">
        <f>ROUND(F42*_xlfn.XLOOKUP(C42,Setup!$A$8:$A$10,Setup!$B$8:$B$10,0),2)</f>
        <v/>
      </c>
      <c r="I42" s="11">
        <f>E42*_xlfn.XLOOKUP(D42,Menu!$A$5:$A$10,Menu!$C$5:$C$10,0)</f>
        <v/>
      </c>
      <c r="J42" s="11">
        <f>Setup!$B$5</f>
        <v/>
      </c>
      <c r="K42" s="12">
        <f>F42-H42-I42-J42</f>
        <v/>
      </c>
    </row>
    <row r="43">
      <c r="A43" s="4" t="n">
        <v>46297</v>
      </c>
      <c r="B43" s="10">
        <f>"Z"&amp;TEXT(ROW()-4,"0000")</f>
        <v/>
      </c>
      <c r="C43" s="8" t="inlineStr">
        <is>
          <t>App A</t>
        </is>
      </c>
      <c r="D43" s="8" t="inlineStr">
        <is>
          <t>Paneer thali</t>
        </is>
      </c>
      <c r="E43" s="8" t="n">
        <v>1</v>
      </c>
      <c r="F43" s="11">
        <f>E43*_xlfn.XLOOKUP(D43,Menu!$A$5:$A$10,Menu!$B$5:$B$10,0)</f>
        <v/>
      </c>
      <c r="G43" s="12">
        <f>ROUND(F43*Setup!$B$4,2)</f>
        <v/>
      </c>
      <c r="H43" s="12">
        <f>ROUND(F43*_xlfn.XLOOKUP(C43,Setup!$A$8:$A$10,Setup!$B$8:$B$10,0),2)</f>
        <v/>
      </c>
      <c r="I43" s="11">
        <f>E43*_xlfn.XLOOKUP(D43,Menu!$A$5:$A$10,Menu!$C$5:$C$10,0)</f>
        <v/>
      </c>
      <c r="J43" s="11">
        <f>Setup!$B$5</f>
        <v/>
      </c>
      <c r="K43" s="12">
        <f>F43-H43-I43-J43</f>
        <v/>
      </c>
    </row>
    <row r="44">
      <c r="A44" s="4" t="n">
        <v>46297</v>
      </c>
      <c r="B44" s="10">
        <f>"Z"&amp;TEXT(ROW()-4,"0000")</f>
        <v/>
      </c>
      <c r="C44" s="8" t="inlineStr">
        <is>
          <t>Direct</t>
        </is>
      </c>
      <c r="D44" s="8" t="inlineStr">
        <is>
          <t>Misal pav</t>
        </is>
      </c>
      <c r="E44" s="8" t="n">
        <v>1</v>
      </c>
      <c r="F44" s="11">
        <f>E44*_xlfn.XLOOKUP(D44,Menu!$A$5:$A$10,Menu!$B$5:$B$10,0)</f>
        <v/>
      </c>
      <c r="G44" s="12">
        <f>ROUND(F44*Setup!$B$4,2)</f>
        <v/>
      </c>
      <c r="H44" s="12">
        <f>ROUND(F44*_xlfn.XLOOKUP(C44,Setup!$A$8:$A$10,Setup!$B$8:$B$10,0),2)</f>
        <v/>
      </c>
      <c r="I44" s="11">
        <f>E44*_xlfn.XLOOKUP(D44,Menu!$A$5:$A$10,Menu!$C$5:$C$10,0)</f>
        <v/>
      </c>
      <c r="J44" s="11">
        <f>Setup!$B$5</f>
        <v/>
      </c>
      <c r="K44" s="12">
        <f>F44-H44-I44-J44</f>
        <v/>
      </c>
    </row>
    <row r="45">
      <c r="A45" s="4" t="n">
        <v>46297</v>
      </c>
      <c r="B45" s="10">
        <f>"Z"&amp;TEXT(ROW()-4,"0000")</f>
        <v/>
      </c>
      <c r="C45" s="8" t="inlineStr">
        <is>
          <t>App B</t>
        </is>
      </c>
      <c r="D45" s="8" t="inlineStr">
        <is>
          <t>Dal khichdi</t>
        </is>
      </c>
      <c r="E45" s="8" t="n">
        <v>1</v>
      </c>
      <c r="F45" s="11">
        <f>E45*_xlfn.XLOOKUP(D45,Menu!$A$5:$A$10,Menu!$B$5:$B$10,0)</f>
        <v/>
      </c>
      <c r="G45" s="12">
        <f>ROUND(F45*Setup!$B$4,2)</f>
        <v/>
      </c>
      <c r="H45" s="12">
        <f>ROUND(F45*_xlfn.XLOOKUP(C45,Setup!$A$8:$A$10,Setup!$B$8:$B$10,0),2)</f>
        <v/>
      </c>
      <c r="I45" s="11">
        <f>E45*_xlfn.XLOOKUP(D45,Menu!$A$5:$A$10,Menu!$C$5:$C$10,0)</f>
        <v/>
      </c>
      <c r="J45" s="11">
        <f>Setup!$B$5</f>
        <v/>
      </c>
      <c r="K45" s="12">
        <f>F45-H45-I45-J45</f>
        <v/>
      </c>
    </row>
    <row r="46">
      <c r="A46" s="4" t="n">
        <v>46298</v>
      </c>
      <c r="B46" s="10">
        <f>"Z"&amp;TEXT(ROW()-4,"0000")</f>
        <v/>
      </c>
      <c r="C46" s="8" t="inlineStr">
        <is>
          <t>App B</t>
        </is>
      </c>
      <c r="D46" s="8" t="inlineStr">
        <is>
          <t>Dal khichdi</t>
        </is>
      </c>
      <c r="E46" s="8" t="n">
        <v>2</v>
      </c>
      <c r="F46" s="11">
        <f>E46*_xlfn.XLOOKUP(D46,Menu!$A$5:$A$10,Menu!$B$5:$B$10,0)</f>
        <v/>
      </c>
      <c r="G46" s="12">
        <f>ROUND(F46*Setup!$B$4,2)</f>
        <v/>
      </c>
      <c r="H46" s="12">
        <f>ROUND(F46*_xlfn.XLOOKUP(C46,Setup!$A$8:$A$10,Setup!$B$8:$B$10,0),2)</f>
        <v/>
      </c>
      <c r="I46" s="11">
        <f>E46*_xlfn.XLOOKUP(D46,Menu!$A$5:$A$10,Menu!$C$5:$C$10,0)</f>
        <v/>
      </c>
      <c r="J46" s="11">
        <f>Setup!$B$5</f>
        <v/>
      </c>
      <c r="K46" s="12">
        <f>F46-H46-I46-J46</f>
        <v/>
      </c>
    </row>
    <row r="47">
      <c r="A47" s="4" t="n">
        <v>46298</v>
      </c>
      <c r="B47" s="10">
        <f>"Z"&amp;TEXT(ROW()-4,"0000")</f>
        <v/>
      </c>
      <c r="C47" s="8" t="inlineStr">
        <is>
          <t>App A</t>
        </is>
      </c>
      <c r="D47" s="8" t="inlineStr">
        <is>
          <t>Dal khichdi</t>
        </is>
      </c>
      <c r="E47" s="8" t="n">
        <v>1</v>
      </c>
      <c r="F47" s="11">
        <f>E47*_xlfn.XLOOKUP(D47,Menu!$A$5:$A$10,Menu!$B$5:$B$10,0)</f>
        <v/>
      </c>
      <c r="G47" s="12">
        <f>ROUND(F47*Setup!$B$4,2)</f>
        <v/>
      </c>
      <c r="H47" s="12">
        <f>ROUND(F47*_xlfn.XLOOKUP(C47,Setup!$A$8:$A$10,Setup!$B$8:$B$10,0),2)</f>
        <v/>
      </c>
      <c r="I47" s="11">
        <f>E47*_xlfn.XLOOKUP(D47,Menu!$A$5:$A$10,Menu!$C$5:$C$10,0)</f>
        <v/>
      </c>
      <c r="J47" s="11">
        <f>Setup!$B$5</f>
        <v/>
      </c>
      <c r="K47" s="12">
        <f>F47-H47-I47-J47</f>
        <v/>
      </c>
    </row>
    <row r="48">
      <c r="A48" s="4" t="n">
        <v>46298</v>
      </c>
      <c r="B48" s="10">
        <f>"Z"&amp;TEXT(ROW()-4,"0000")</f>
        <v/>
      </c>
      <c r="C48" s="8" t="inlineStr">
        <is>
          <t>App A</t>
        </is>
      </c>
      <c r="D48" s="8" t="inlineStr">
        <is>
          <t>Chicken biryani</t>
        </is>
      </c>
      <c r="E48" s="8" t="n">
        <v>1</v>
      </c>
      <c r="F48" s="11">
        <f>E48*_xlfn.XLOOKUP(D48,Menu!$A$5:$A$10,Menu!$B$5:$B$10,0)</f>
        <v/>
      </c>
      <c r="G48" s="12">
        <f>ROUND(F48*Setup!$B$4,2)</f>
        <v/>
      </c>
      <c r="H48" s="12">
        <f>ROUND(F48*_xlfn.XLOOKUP(C48,Setup!$A$8:$A$10,Setup!$B$8:$B$10,0),2)</f>
        <v/>
      </c>
      <c r="I48" s="11">
        <f>E48*_xlfn.XLOOKUP(D48,Menu!$A$5:$A$10,Menu!$C$5:$C$10,0)</f>
        <v/>
      </c>
      <c r="J48" s="11">
        <f>Setup!$B$5</f>
        <v/>
      </c>
      <c r="K48" s="12">
        <f>F48-H48-I48-J48</f>
        <v/>
      </c>
    </row>
    <row r="49">
      <c r="A49" s="4" t="n">
        <v>46298</v>
      </c>
      <c r="B49" s="10">
        <f>"Z"&amp;TEXT(ROW()-4,"0000")</f>
        <v/>
      </c>
      <c r="C49" s="8" t="inlineStr">
        <is>
          <t>App B</t>
        </is>
      </c>
      <c r="D49" s="8" t="inlineStr">
        <is>
          <t>Veg biryani</t>
        </is>
      </c>
      <c r="E49" s="8" t="n">
        <v>2</v>
      </c>
      <c r="F49" s="11">
        <f>E49*_xlfn.XLOOKUP(D49,Menu!$A$5:$A$10,Menu!$B$5:$B$10,0)</f>
        <v/>
      </c>
      <c r="G49" s="12">
        <f>ROUND(F49*Setup!$B$4,2)</f>
        <v/>
      </c>
      <c r="H49" s="12">
        <f>ROUND(F49*_xlfn.XLOOKUP(C49,Setup!$A$8:$A$10,Setup!$B$8:$B$10,0),2)</f>
        <v/>
      </c>
      <c r="I49" s="11">
        <f>E49*_xlfn.XLOOKUP(D49,Menu!$A$5:$A$10,Menu!$C$5:$C$10,0)</f>
        <v/>
      </c>
      <c r="J49" s="11">
        <f>Setup!$B$5</f>
        <v/>
      </c>
      <c r="K49" s="12">
        <f>F49-H49-I49-J49</f>
        <v/>
      </c>
    </row>
    <row r="50">
      <c r="A50" s="4" t="n">
        <v>46298</v>
      </c>
      <c r="B50" s="10">
        <f>"Z"&amp;TEXT(ROW()-4,"0000")</f>
        <v/>
      </c>
      <c r="C50" s="8" t="inlineStr">
        <is>
          <t>App A</t>
        </is>
      </c>
      <c r="D50" s="8" t="inlineStr">
        <is>
          <t>Paneer thali</t>
        </is>
      </c>
      <c r="E50" s="8" t="n">
        <v>2</v>
      </c>
      <c r="F50" s="11">
        <f>E50*_xlfn.XLOOKUP(D50,Menu!$A$5:$A$10,Menu!$B$5:$B$10,0)</f>
        <v/>
      </c>
      <c r="G50" s="12">
        <f>ROUND(F50*Setup!$B$4,2)</f>
        <v/>
      </c>
      <c r="H50" s="12">
        <f>ROUND(F50*_xlfn.XLOOKUP(C50,Setup!$A$8:$A$10,Setup!$B$8:$B$10,0),2)</f>
        <v/>
      </c>
      <c r="I50" s="11">
        <f>E50*_xlfn.XLOOKUP(D50,Menu!$A$5:$A$10,Menu!$C$5:$C$10,0)</f>
        <v/>
      </c>
      <c r="J50" s="11">
        <f>Setup!$B$5</f>
        <v/>
      </c>
      <c r="K50" s="12">
        <f>F50-H50-I50-J50</f>
        <v/>
      </c>
    </row>
    <row r="51">
      <c r="A51" s="4" t="n">
        <v>46298</v>
      </c>
      <c r="B51" s="10">
        <f>"Z"&amp;TEXT(ROW()-4,"0000")</f>
        <v/>
      </c>
      <c r="C51" s="8" t="inlineStr">
        <is>
          <t>App A</t>
        </is>
      </c>
      <c r="D51" s="8" t="inlineStr">
        <is>
          <t>Misal pav</t>
        </is>
      </c>
      <c r="E51" s="8" t="n">
        <v>1</v>
      </c>
      <c r="F51" s="11">
        <f>E51*_xlfn.XLOOKUP(D51,Menu!$A$5:$A$10,Menu!$B$5:$B$10,0)</f>
        <v/>
      </c>
      <c r="G51" s="12">
        <f>ROUND(F51*Setup!$B$4,2)</f>
        <v/>
      </c>
      <c r="H51" s="12">
        <f>ROUND(F51*_xlfn.XLOOKUP(C51,Setup!$A$8:$A$10,Setup!$B$8:$B$10,0),2)</f>
        <v/>
      </c>
      <c r="I51" s="11">
        <f>E51*_xlfn.XLOOKUP(D51,Menu!$A$5:$A$10,Menu!$C$5:$C$10,0)</f>
        <v/>
      </c>
      <c r="J51" s="11">
        <f>Setup!$B$5</f>
        <v/>
      </c>
      <c r="K51" s="12">
        <f>F51-H51-I51-J51</f>
        <v/>
      </c>
    </row>
    <row r="52">
      <c r="A52" s="4" t="n">
        <v>46298</v>
      </c>
      <c r="B52" s="10">
        <f>"Z"&amp;TEXT(ROW()-4,"0000")</f>
        <v/>
      </c>
      <c r="C52" s="8" t="inlineStr">
        <is>
          <t>App A</t>
        </is>
      </c>
      <c r="D52" s="8" t="inlineStr">
        <is>
          <t>Misal pav</t>
        </is>
      </c>
      <c r="E52" s="8" t="n">
        <v>2</v>
      </c>
      <c r="F52" s="11">
        <f>E52*_xlfn.XLOOKUP(D52,Menu!$A$5:$A$10,Menu!$B$5:$B$10,0)</f>
        <v/>
      </c>
      <c r="G52" s="12">
        <f>ROUND(F52*Setup!$B$4,2)</f>
        <v/>
      </c>
      <c r="H52" s="12">
        <f>ROUND(F52*_xlfn.XLOOKUP(C52,Setup!$A$8:$A$10,Setup!$B$8:$B$10,0),2)</f>
        <v/>
      </c>
      <c r="I52" s="11">
        <f>E52*_xlfn.XLOOKUP(D52,Menu!$A$5:$A$10,Menu!$C$5:$C$10,0)</f>
        <v/>
      </c>
      <c r="J52" s="11">
        <f>Setup!$B$5</f>
        <v/>
      </c>
      <c r="K52" s="12">
        <f>F52-H52-I52-J52</f>
        <v/>
      </c>
    </row>
    <row r="53">
      <c r="A53" s="4" t="n">
        <v>46298</v>
      </c>
      <c r="B53" s="10">
        <f>"Z"&amp;TEXT(ROW()-4,"0000")</f>
        <v/>
      </c>
      <c r="C53" s="8" t="inlineStr">
        <is>
          <t>Direct</t>
        </is>
      </c>
      <c r="D53" s="8" t="inlineStr">
        <is>
          <t>Chicken biryani</t>
        </is>
      </c>
      <c r="E53" s="8" t="n">
        <v>1</v>
      </c>
      <c r="F53" s="11">
        <f>E53*_xlfn.XLOOKUP(D53,Menu!$A$5:$A$10,Menu!$B$5:$B$10,0)</f>
        <v/>
      </c>
      <c r="G53" s="12">
        <f>ROUND(F53*Setup!$B$4,2)</f>
        <v/>
      </c>
      <c r="H53" s="12">
        <f>ROUND(F53*_xlfn.XLOOKUP(C53,Setup!$A$8:$A$10,Setup!$B$8:$B$10,0),2)</f>
        <v/>
      </c>
      <c r="I53" s="11">
        <f>E53*_xlfn.XLOOKUP(D53,Menu!$A$5:$A$10,Menu!$C$5:$C$10,0)</f>
        <v/>
      </c>
      <c r="J53" s="11">
        <f>Setup!$B$5</f>
        <v/>
      </c>
      <c r="K53" s="12">
        <f>F53-H53-I53-J53</f>
        <v/>
      </c>
    </row>
    <row r="54">
      <c r="A54" s="4" t="n">
        <v>46298</v>
      </c>
      <c r="B54" s="10">
        <f>"Z"&amp;TEXT(ROW()-4,"0000")</f>
        <v/>
      </c>
      <c r="C54" s="8" t="inlineStr">
        <is>
          <t>App B</t>
        </is>
      </c>
      <c r="D54" s="8" t="inlineStr">
        <is>
          <t>Misal pav</t>
        </is>
      </c>
      <c r="E54" s="8" t="n">
        <v>2</v>
      </c>
      <c r="F54" s="11">
        <f>E54*_xlfn.XLOOKUP(D54,Menu!$A$5:$A$10,Menu!$B$5:$B$10,0)</f>
        <v/>
      </c>
      <c r="G54" s="12">
        <f>ROUND(F54*Setup!$B$4,2)</f>
        <v/>
      </c>
      <c r="H54" s="12">
        <f>ROUND(F54*_xlfn.XLOOKUP(C54,Setup!$A$8:$A$10,Setup!$B$8:$B$10,0),2)</f>
        <v/>
      </c>
      <c r="I54" s="11">
        <f>E54*_xlfn.XLOOKUP(D54,Menu!$A$5:$A$10,Menu!$C$5:$C$10,0)</f>
        <v/>
      </c>
      <c r="J54" s="11">
        <f>Setup!$B$5</f>
        <v/>
      </c>
      <c r="K54" s="12">
        <f>F54-H54-I54-J54</f>
        <v/>
      </c>
    </row>
    <row r="55">
      <c r="A55" s="4" t="n">
        <v>46298</v>
      </c>
      <c r="B55" s="10">
        <f>"Z"&amp;TEXT(ROW()-4,"0000")</f>
        <v/>
      </c>
      <c r="C55" s="8" t="inlineStr">
        <is>
          <t>App A</t>
        </is>
      </c>
      <c r="D55" s="8" t="inlineStr">
        <is>
          <t>Paneer thali</t>
        </is>
      </c>
      <c r="E55" s="8" t="n">
        <v>2</v>
      </c>
      <c r="F55" s="11">
        <f>E55*_xlfn.XLOOKUP(D55,Menu!$A$5:$A$10,Menu!$B$5:$B$10,0)</f>
        <v/>
      </c>
      <c r="G55" s="12">
        <f>ROUND(F55*Setup!$B$4,2)</f>
        <v/>
      </c>
      <c r="H55" s="12">
        <f>ROUND(F55*_xlfn.XLOOKUP(C55,Setup!$A$8:$A$10,Setup!$B$8:$B$10,0),2)</f>
        <v/>
      </c>
      <c r="I55" s="11">
        <f>E55*_xlfn.XLOOKUP(D55,Menu!$A$5:$A$10,Menu!$C$5:$C$10,0)</f>
        <v/>
      </c>
      <c r="J55" s="11">
        <f>Setup!$B$5</f>
        <v/>
      </c>
      <c r="K55" s="12">
        <f>F55-H55-I55-J55</f>
        <v/>
      </c>
    </row>
    <row r="56">
      <c r="A56" s="4" t="n">
        <v>46298</v>
      </c>
      <c r="B56" s="10">
        <f>"Z"&amp;TEXT(ROW()-4,"0000")</f>
        <v/>
      </c>
      <c r="C56" s="8" t="inlineStr">
        <is>
          <t>App B</t>
        </is>
      </c>
      <c r="D56" s="8" t="inlineStr">
        <is>
          <t>Dal khichdi</t>
        </is>
      </c>
      <c r="E56" s="8" t="n">
        <v>1</v>
      </c>
      <c r="F56" s="11">
        <f>E56*_xlfn.XLOOKUP(D56,Menu!$A$5:$A$10,Menu!$B$5:$B$10,0)</f>
        <v/>
      </c>
      <c r="G56" s="12">
        <f>ROUND(F56*Setup!$B$4,2)</f>
        <v/>
      </c>
      <c r="H56" s="12">
        <f>ROUND(F56*_xlfn.XLOOKUP(C56,Setup!$A$8:$A$10,Setup!$B$8:$B$10,0),2)</f>
        <v/>
      </c>
      <c r="I56" s="11">
        <f>E56*_xlfn.XLOOKUP(D56,Menu!$A$5:$A$10,Menu!$C$5:$C$10,0)</f>
        <v/>
      </c>
      <c r="J56" s="11">
        <f>Setup!$B$5</f>
        <v/>
      </c>
      <c r="K56" s="12">
        <f>F56-H56-I56-J56</f>
        <v/>
      </c>
    </row>
    <row r="57">
      <c r="A57" s="4" t="n">
        <v>46298</v>
      </c>
      <c r="B57" s="10">
        <f>"Z"&amp;TEXT(ROW()-4,"0000")</f>
        <v/>
      </c>
      <c r="C57" s="8" t="inlineStr">
        <is>
          <t>App A</t>
        </is>
      </c>
      <c r="D57" s="8" t="inlineStr">
        <is>
          <t>Misal pav</t>
        </is>
      </c>
      <c r="E57" s="8" t="n">
        <v>1</v>
      </c>
      <c r="F57" s="11">
        <f>E57*_xlfn.XLOOKUP(D57,Menu!$A$5:$A$10,Menu!$B$5:$B$10,0)</f>
        <v/>
      </c>
      <c r="G57" s="12">
        <f>ROUND(F57*Setup!$B$4,2)</f>
        <v/>
      </c>
      <c r="H57" s="12">
        <f>ROUND(F57*_xlfn.XLOOKUP(C57,Setup!$A$8:$A$10,Setup!$B$8:$B$10,0),2)</f>
        <v/>
      </c>
      <c r="I57" s="11">
        <f>E57*_xlfn.XLOOKUP(D57,Menu!$A$5:$A$10,Menu!$C$5:$C$10,0)</f>
        <v/>
      </c>
      <c r="J57" s="11">
        <f>Setup!$B$5</f>
        <v/>
      </c>
      <c r="K57" s="12">
        <f>F57-H57-I57-J57</f>
        <v/>
      </c>
    </row>
    <row r="58">
      <c r="A58" s="4" t="n">
        <v>46298</v>
      </c>
      <c r="B58" s="10">
        <f>"Z"&amp;TEXT(ROW()-4,"0000")</f>
        <v/>
      </c>
      <c r="C58" s="8" t="inlineStr">
        <is>
          <t>App B</t>
        </is>
      </c>
      <c r="D58" s="8" t="inlineStr">
        <is>
          <t>Paneer thali</t>
        </is>
      </c>
      <c r="E58" s="8" t="n">
        <v>1</v>
      </c>
      <c r="F58" s="11">
        <f>E58*_xlfn.XLOOKUP(D58,Menu!$A$5:$A$10,Menu!$B$5:$B$10,0)</f>
        <v/>
      </c>
      <c r="G58" s="12">
        <f>ROUND(F58*Setup!$B$4,2)</f>
        <v/>
      </c>
      <c r="H58" s="12">
        <f>ROUND(F58*_xlfn.XLOOKUP(C58,Setup!$A$8:$A$10,Setup!$B$8:$B$10,0),2)</f>
        <v/>
      </c>
      <c r="I58" s="11">
        <f>E58*_xlfn.XLOOKUP(D58,Menu!$A$5:$A$10,Menu!$C$5:$C$10,0)</f>
        <v/>
      </c>
      <c r="J58" s="11">
        <f>Setup!$B$5</f>
        <v/>
      </c>
      <c r="K58" s="12">
        <f>F58-H58-I58-J58</f>
        <v/>
      </c>
    </row>
    <row r="59">
      <c r="A59" s="4" t="n">
        <v>46298</v>
      </c>
      <c r="B59" s="10">
        <f>"Z"&amp;TEXT(ROW()-4,"0000")</f>
        <v/>
      </c>
      <c r="C59" s="8" t="inlineStr">
        <is>
          <t>Direct</t>
        </is>
      </c>
      <c r="D59" s="8" t="inlineStr">
        <is>
          <t>Chicken biryani</t>
        </is>
      </c>
      <c r="E59" s="8" t="n">
        <v>1</v>
      </c>
      <c r="F59" s="11">
        <f>E59*_xlfn.XLOOKUP(D59,Menu!$A$5:$A$10,Menu!$B$5:$B$10,0)</f>
        <v/>
      </c>
      <c r="G59" s="12">
        <f>ROUND(F59*Setup!$B$4,2)</f>
        <v/>
      </c>
      <c r="H59" s="12">
        <f>ROUND(F59*_xlfn.XLOOKUP(C59,Setup!$A$8:$A$10,Setup!$B$8:$B$10,0),2)</f>
        <v/>
      </c>
      <c r="I59" s="11">
        <f>E59*_xlfn.XLOOKUP(D59,Menu!$A$5:$A$10,Menu!$C$5:$C$10,0)</f>
        <v/>
      </c>
      <c r="J59" s="11">
        <f>Setup!$B$5</f>
        <v/>
      </c>
      <c r="K59" s="12">
        <f>F59-H59-I59-J59</f>
        <v/>
      </c>
    </row>
    <row r="60">
      <c r="A60" s="4" t="n">
        <v>46298</v>
      </c>
      <c r="B60" s="10">
        <f>"Z"&amp;TEXT(ROW()-4,"0000")</f>
        <v/>
      </c>
      <c r="C60" s="8" t="inlineStr">
        <is>
          <t>App A</t>
        </is>
      </c>
      <c r="D60" s="8" t="inlineStr">
        <is>
          <t>Dal khichdi</t>
        </is>
      </c>
      <c r="E60" s="8" t="n">
        <v>3</v>
      </c>
      <c r="F60" s="11">
        <f>E60*_xlfn.XLOOKUP(D60,Menu!$A$5:$A$10,Menu!$B$5:$B$10,0)</f>
        <v/>
      </c>
      <c r="G60" s="12">
        <f>ROUND(F60*Setup!$B$4,2)</f>
        <v/>
      </c>
      <c r="H60" s="12">
        <f>ROUND(F60*_xlfn.XLOOKUP(C60,Setup!$A$8:$A$10,Setup!$B$8:$B$10,0),2)</f>
        <v/>
      </c>
      <c r="I60" s="11">
        <f>E60*_xlfn.XLOOKUP(D60,Menu!$A$5:$A$10,Menu!$C$5:$C$10,0)</f>
        <v/>
      </c>
      <c r="J60" s="11">
        <f>Setup!$B$5</f>
        <v/>
      </c>
      <c r="K60" s="12">
        <f>F60-H60-I60-J60</f>
        <v/>
      </c>
    </row>
    <row r="61">
      <c r="A61" s="4" t="n">
        <v>46298</v>
      </c>
      <c r="B61" s="10">
        <f>"Z"&amp;TEXT(ROW()-4,"0000")</f>
        <v/>
      </c>
      <c r="C61" s="8" t="inlineStr">
        <is>
          <t>App B</t>
        </is>
      </c>
      <c r="D61" s="8" t="inlineStr">
        <is>
          <t>Dal khichdi</t>
        </is>
      </c>
      <c r="E61" s="8" t="n">
        <v>2</v>
      </c>
      <c r="F61" s="11">
        <f>E61*_xlfn.XLOOKUP(D61,Menu!$A$5:$A$10,Menu!$B$5:$B$10,0)</f>
        <v/>
      </c>
      <c r="G61" s="12">
        <f>ROUND(F61*Setup!$B$4,2)</f>
        <v/>
      </c>
      <c r="H61" s="12">
        <f>ROUND(F61*_xlfn.XLOOKUP(C61,Setup!$A$8:$A$10,Setup!$B$8:$B$10,0),2)</f>
        <v/>
      </c>
      <c r="I61" s="11">
        <f>E61*_xlfn.XLOOKUP(D61,Menu!$A$5:$A$10,Menu!$C$5:$C$10,0)</f>
        <v/>
      </c>
      <c r="J61" s="11">
        <f>Setup!$B$5</f>
        <v/>
      </c>
      <c r="K61" s="12">
        <f>F61-H61-I61-J61</f>
        <v/>
      </c>
    </row>
    <row r="62">
      <c r="A62" s="4" t="n">
        <v>46298</v>
      </c>
      <c r="B62" s="10">
        <f>"Z"&amp;TEXT(ROW()-4,"0000")</f>
        <v/>
      </c>
      <c r="C62" s="8" t="inlineStr">
        <is>
          <t>App B</t>
        </is>
      </c>
      <c r="D62" s="8" t="inlineStr">
        <is>
          <t>Chicken thali</t>
        </is>
      </c>
      <c r="E62" s="8" t="n">
        <v>3</v>
      </c>
      <c r="F62" s="11">
        <f>E62*_xlfn.XLOOKUP(D62,Menu!$A$5:$A$10,Menu!$B$5:$B$10,0)</f>
        <v/>
      </c>
      <c r="G62" s="12">
        <f>ROUND(F62*Setup!$B$4,2)</f>
        <v/>
      </c>
      <c r="H62" s="12">
        <f>ROUND(F62*_xlfn.XLOOKUP(C62,Setup!$A$8:$A$10,Setup!$B$8:$B$10,0),2)</f>
        <v/>
      </c>
      <c r="I62" s="11">
        <f>E62*_xlfn.XLOOKUP(D62,Menu!$A$5:$A$10,Menu!$C$5:$C$10,0)</f>
        <v/>
      </c>
      <c r="J62" s="11">
        <f>Setup!$B$5</f>
        <v/>
      </c>
      <c r="K62" s="12">
        <f>F62-H62-I62-J62</f>
        <v/>
      </c>
    </row>
    <row r="63">
      <c r="A63" s="4" t="n">
        <v>46298</v>
      </c>
      <c r="B63" s="10">
        <f>"Z"&amp;TEXT(ROW()-4,"0000")</f>
        <v/>
      </c>
      <c r="C63" s="8" t="inlineStr">
        <is>
          <t>Direct</t>
        </is>
      </c>
      <c r="D63" s="8" t="inlineStr">
        <is>
          <t>Misal pav</t>
        </is>
      </c>
      <c r="E63" s="8" t="n">
        <v>2</v>
      </c>
      <c r="F63" s="11">
        <f>E63*_xlfn.XLOOKUP(D63,Menu!$A$5:$A$10,Menu!$B$5:$B$10,0)</f>
        <v/>
      </c>
      <c r="G63" s="12">
        <f>ROUND(F63*Setup!$B$4,2)</f>
        <v/>
      </c>
      <c r="H63" s="12">
        <f>ROUND(F63*_xlfn.XLOOKUP(C63,Setup!$A$8:$A$10,Setup!$B$8:$B$10,0),2)</f>
        <v/>
      </c>
      <c r="I63" s="11">
        <f>E63*_xlfn.XLOOKUP(D63,Menu!$A$5:$A$10,Menu!$C$5:$C$10,0)</f>
        <v/>
      </c>
      <c r="J63" s="11">
        <f>Setup!$B$5</f>
        <v/>
      </c>
      <c r="K63" s="12">
        <f>F63-H63-I63-J63</f>
        <v/>
      </c>
    </row>
    <row r="64">
      <c r="A64" s="4" t="n">
        <v>46299</v>
      </c>
      <c r="B64" s="10">
        <f>"Z"&amp;TEXT(ROW()-4,"0000")</f>
        <v/>
      </c>
      <c r="C64" s="8" t="inlineStr">
        <is>
          <t>App A</t>
        </is>
      </c>
      <c r="D64" s="8" t="inlineStr">
        <is>
          <t>Chicken thali</t>
        </is>
      </c>
      <c r="E64" s="8" t="n">
        <v>1</v>
      </c>
      <c r="F64" s="11">
        <f>E64*_xlfn.XLOOKUP(D64,Menu!$A$5:$A$10,Menu!$B$5:$B$10,0)</f>
        <v/>
      </c>
      <c r="G64" s="12">
        <f>ROUND(F64*Setup!$B$4,2)</f>
        <v/>
      </c>
      <c r="H64" s="12">
        <f>ROUND(F64*_xlfn.XLOOKUP(C64,Setup!$A$8:$A$10,Setup!$B$8:$B$10,0),2)</f>
        <v/>
      </c>
      <c r="I64" s="11">
        <f>E64*_xlfn.XLOOKUP(D64,Menu!$A$5:$A$10,Menu!$C$5:$C$10,0)</f>
        <v/>
      </c>
      <c r="J64" s="11">
        <f>Setup!$B$5</f>
        <v/>
      </c>
      <c r="K64" s="12">
        <f>F64-H64-I64-J64</f>
        <v/>
      </c>
    </row>
    <row r="65">
      <c r="A65" s="4" t="n">
        <v>46299</v>
      </c>
      <c r="B65" s="10">
        <f>"Z"&amp;TEXT(ROW()-4,"0000")</f>
        <v/>
      </c>
      <c r="C65" s="8" t="inlineStr">
        <is>
          <t>App B</t>
        </is>
      </c>
      <c r="D65" s="8" t="inlineStr">
        <is>
          <t>Veg biryani</t>
        </is>
      </c>
      <c r="E65" s="8" t="n">
        <v>1</v>
      </c>
      <c r="F65" s="11">
        <f>E65*_xlfn.XLOOKUP(D65,Menu!$A$5:$A$10,Menu!$B$5:$B$10,0)</f>
        <v/>
      </c>
      <c r="G65" s="12">
        <f>ROUND(F65*Setup!$B$4,2)</f>
        <v/>
      </c>
      <c r="H65" s="12">
        <f>ROUND(F65*_xlfn.XLOOKUP(C65,Setup!$A$8:$A$10,Setup!$B$8:$B$10,0),2)</f>
        <v/>
      </c>
      <c r="I65" s="11">
        <f>E65*_xlfn.XLOOKUP(D65,Menu!$A$5:$A$10,Menu!$C$5:$C$10,0)</f>
        <v/>
      </c>
      <c r="J65" s="11">
        <f>Setup!$B$5</f>
        <v/>
      </c>
      <c r="K65" s="12">
        <f>F65-H65-I65-J65</f>
        <v/>
      </c>
    </row>
    <row r="66">
      <c r="A66" s="4" t="n">
        <v>46299</v>
      </c>
      <c r="B66" s="10">
        <f>"Z"&amp;TEXT(ROW()-4,"0000")</f>
        <v/>
      </c>
      <c r="C66" s="8" t="inlineStr">
        <is>
          <t>App A</t>
        </is>
      </c>
      <c r="D66" s="8" t="inlineStr">
        <is>
          <t>Misal pav</t>
        </is>
      </c>
      <c r="E66" s="8" t="n">
        <v>3</v>
      </c>
      <c r="F66" s="11">
        <f>E66*_xlfn.XLOOKUP(D66,Menu!$A$5:$A$10,Menu!$B$5:$B$10,0)</f>
        <v/>
      </c>
      <c r="G66" s="12">
        <f>ROUND(F66*Setup!$B$4,2)</f>
        <v/>
      </c>
      <c r="H66" s="12">
        <f>ROUND(F66*_xlfn.XLOOKUP(C66,Setup!$A$8:$A$10,Setup!$B$8:$B$10,0),2)</f>
        <v/>
      </c>
      <c r="I66" s="11">
        <f>E66*_xlfn.XLOOKUP(D66,Menu!$A$5:$A$10,Menu!$C$5:$C$10,0)</f>
        <v/>
      </c>
      <c r="J66" s="11">
        <f>Setup!$B$5</f>
        <v/>
      </c>
      <c r="K66" s="12">
        <f>F66-H66-I66-J66</f>
        <v/>
      </c>
    </row>
    <row r="67">
      <c r="A67" s="4" t="n">
        <v>46299</v>
      </c>
      <c r="B67" s="10">
        <f>"Z"&amp;TEXT(ROW()-4,"0000")</f>
        <v/>
      </c>
      <c r="C67" s="8" t="inlineStr">
        <is>
          <t>App A</t>
        </is>
      </c>
      <c r="D67" s="8" t="inlineStr">
        <is>
          <t>Chicken biryani</t>
        </is>
      </c>
      <c r="E67" s="8" t="n">
        <v>1</v>
      </c>
      <c r="F67" s="11">
        <f>E67*_xlfn.XLOOKUP(D67,Menu!$A$5:$A$10,Menu!$B$5:$B$10,0)</f>
        <v/>
      </c>
      <c r="G67" s="12">
        <f>ROUND(F67*Setup!$B$4,2)</f>
        <v/>
      </c>
      <c r="H67" s="12">
        <f>ROUND(F67*_xlfn.XLOOKUP(C67,Setup!$A$8:$A$10,Setup!$B$8:$B$10,0),2)</f>
        <v/>
      </c>
      <c r="I67" s="11">
        <f>E67*_xlfn.XLOOKUP(D67,Menu!$A$5:$A$10,Menu!$C$5:$C$10,0)</f>
        <v/>
      </c>
      <c r="J67" s="11">
        <f>Setup!$B$5</f>
        <v/>
      </c>
      <c r="K67" s="12">
        <f>F67-H67-I67-J67</f>
        <v/>
      </c>
    </row>
    <row r="68">
      <c r="A68" s="4" t="n">
        <v>46299</v>
      </c>
      <c r="B68" s="10">
        <f>"Z"&amp;TEXT(ROW()-4,"0000")</f>
        <v/>
      </c>
      <c r="C68" s="8" t="inlineStr">
        <is>
          <t>App A</t>
        </is>
      </c>
      <c r="D68" s="8" t="inlineStr">
        <is>
          <t>Veg biryani</t>
        </is>
      </c>
      <c r="E68" s="8" t="n">
        <v>1</v>
      </c>
      <c r="F68" s="11">
        <f>E68*_xlfn.XLOOKUP(D68,Menu!$A$5:$A$10,Menu!$B$5:$B$10,0)</f>
        <v/>
      </c>
      <c r="G68" s="12">
        <f>ROUND(F68*Setup!$B$4,2)</f>
        <v/>
      </c>
      <c r="H68" s="12">
        <f>ROUND(F68*_xlfn.XLOOKUP(C68,Setup!$A$8:$A$10,Setup!$B$8:$B$10,0),2)</f>
        <v/>
      </c>
      <c r="I68" s="11">
        <f>E68*_xlfn.XLOOKUP(D68,Menu!$A$5:$A$10,Menu!$C$5:$C$10,0)</f>
        <v/>
      </c>
      <c r="J68" s="11">
        <f>Setup!$B$5</f>
        <v/>
      </c>
      <c r="K68" s="12">
        <f>F68-H68-I68-J68</f>
        <v/>
      </c>
    </row>
    <row r="69">
      <c r="A69" s="4" t="n">
        <v>46299</v>
      </c>
      <c r="B69" s="10">
        <f>"Z"&amp;TEXT(ROW()-4,"0000")</f>
        <v/>
      </c>
      <c r="C69" s="8" t="inlineStr">
        <is>
          <t>App A</t>
        </is>
      </c>
      <c r="D69" s="8" t="inlineStr">
        <is>
          <t>Dal khichdi</t>
        </is>
      </c>
      <c r="E69" s="8" t="n">
        <v>2</v>
      </c>
      <c r="F69" s="11">
        <f>E69*_xlfn.XLOOKUP(D69,Menu!$A$5:$A$10,Menu!$B$5:$B$10,0)</f>
        <v/>
      </c>
      <c r="G69" s="12">
        <f>ROUND(F69*Setup!$B$4,2)</f>
        <v/>
      </c>
      <c r="H69" s="12">
        <f>ROUND(F69*_xlfn.XLOOKUP(C69,Setup!$A$8:$A$10,Setup!$B$8:$B$10,0),2)</f>
        <v/>
      </c>
      <c r="I69" s="11">
        <f>E69*_xlfn.XLOOKUP(D69,Menu!$A$5:$A$10,Menu!$C$5:$C$10,0)</f>
        <v/>
      </c>
      <c r="J69" s="11">
        <f>Setup!$B$5</f>
        <v/>
      </c>
      <c r="K69" s="12">
        <f>F69-H69-I69-J69</f>
        <v/>
      </c>
    </row>
    <row r="70">
      <c r="A70" s="4" t="n">
        <v>46299</v>
      </c>
      <c r="B70" s="10">
        <f>"Z"&amp;TEXT(ROW()-4,"0000")</f>
        <v/>
      </c>
      <c r="C70" s="8" t="inlineStr">
        <is>
          <t>App B</t>
        </is>
      </c>
      <c r="D70" s="8" t="inlineStr">
        <is>
          <t>Chicken thali</t>
        </is>
      </c>
      <c r="E70" s="8" t="n">
        <v>1</v>
      </c>
      <c r="F70" s="11">
        <f>E70*_xlfn.XLOOKUP(D70,Menu!$A$5:$A$10,Menu!$B$5:$B$10,0)</f>
        <v/>
      </c>
      <c r="G70" s="12">
        <f>ROUND(F70*Setup!$B$4,2)</f>
        <v/>
      </c>
      <c r="H70" s="12">
        <f>ROUND(F70*_xlfn.XLOOKUP(C70,Setup!$A$8:$A$10,Setup!$B$8:$B$10,0),2)</f>
        <v/>
      </c>
      <c r="I70" s="11">
        <f>E70*_xlfn.XLOOKUP(D70,Menu!$A$5:$A$10,Menu!$C$5:$C$10,0)</f>
        <v/>
      </c>
      <c r="J70" s="11">
        <f>Setup!$B$5</f>
        <v/>
      </c>
      <c r="K70" s="12">
        <f>F70-H70-I70-J70</f>
        <v/>
      </c>
    </row>
    <row r="71">
      <c r="A71" s="4" t="n">
        <v>46299</v>
      </c>
      <c r="B71" s="10">
        <f>"Z"&amp;TEXT(ROW()-4,"0000")</f>
        <v/>
      </c>
      <c r="C71" s="8" t="inlineStr">
        <is>
          <t>App A</t>
        </is>
      </c>
      <c r="D71" s="8" t="inlineStr">
        <is>
          <t>Paneer thali</t>
        </is>
      </c>
      <c r="E71" s="8" t="n">
        <v>3</v>
      </c>
      <c r="F71" s="11">
        <f>E71*_xlfn.XLOOKUP(D71,Menu!$A$5:$A$10,Menu!$B$5:$B$10,0)</f>
        <v/>
      </c>
      <c r="G71" s="12">
        <f>ROUND(F71*Setup!$B$4,2)</f>
        <v/>
      </c>
      <c r="H71" s="12">
        <f>ROUND(F71*_xlfn.XLOOKUP(C71,Setup!$A$8:$A$10,Setup!$B$8:$B$10,0),2)</f>
        <v/>
      </c>
      <c r="I71" s="11">
        <f>E71*_xlfn.XLOOKUP(D71,Menu!$A$5:$A$10,Menu!$C$5:$C$10,0)</f>
        <v/>
      </c>
      <c r="J71" s="11">
        <f>Setup!$B$5</f>
        <v/>
      </c>
      <c r="K71" s="12">
        <f>F71-H71-I71-J71</f>
        <v/>
      </c>
    </row>
    <row r="72">
      <c r="A72" s="4" t="n">
        <v>46299</v>
      </c>
      <c r="B72" s="10">
        <f>"Z"&amp;TEXT(ROW()-4,"0000")</f>
        <v/>
      </c>
      <c r="C72" s="8" t="inlineStr">
        <is>
          <t>App A</t>
        </is>
      </c>
      <c r="D72" s="8" t="inlineStr">
        <is>
          <t>Misal pav</t>
        </is>
      </c>
      <c r="E72" s="8" t="n">
        <v>3</v>
      </c>
      <c r="F72" s="11">
        <f>E72*_xlfn.XLOOKUP(D72,Menu!$A$5:$A$10,Menu!$B$5:$B$10,0)</f>
        <v/>
      </c>
      <c r="G72" s="12">
        <f>ROUND(F72*Setup!$B$4,2)</f>
        <v/>
      </c>
      <c r="H72" s="12">
        <f>ROUND(F72*_xlfn.XLOOKUP(C72,Setup!$A$8:$A$10,Setup!$B$8:$B$10,0),2)</f>
        <v/>
      </c>
      <c r="I72" s="11">
        <f>E72*_xlfn.XLOOKUP(D72,Menu!$A$5:$A$10,Menu!$C$5:$C$10,0)</f>
        <v/>
      </c>
      <c r="J72" s="11">
        <f>Setup!$B$5</f>
        <v/>
      </c>
      <c r="K72" s="12">
        <f>F72-H72-I72-J72</f>
        <v/>
      </c>
    </row>
    <row r="73">
      <c r="A73" s="4" t="n">
        <v>46299</v>
      </c>
      <c r="B73" s="10">
        <f>"Z"&amp;TEXT(ROW()-4,"0000")</f>
        <v/>
      </c>
      <c r="C73" s="8" t="inlineStr">
        <is>
          <t>App A</t>
        </is>
      </c>
      <c r="D73" s="8" t="inlineStr">
        <is>
          <t>Misal pav</t>
        </is>
      </c>
      <c r="E73" s="8" t="n">
        <v>2</v>
      </c>
      <c r="F73" s="11">
        <f>E73*_xlfn.XLOOKUP(D73,Menu!$A$5:$A$10,Menu!$B$5:$B$10,0)</f>
        <v/>
      </c>
      <c r="G73" s="12">
        <f>ROUND(F73*Setup!$B$4,2)</f>
        <v/>
      </c>
      <c r="H73" s="12">
        <f>ROUND(F73*_xlfn.XLOOKUP(C73,Setup!$A$8:$A$10,Setup!$B$8:$B$10,0),2)</f>
        <v/>
      </c>
      <c r="I73" s="11">
        <f>E73*_xlfn.XLOOKUP(D73,Menu!$A$5:$A$10,Menu!$C$5:$C$10,0)</f>
        <v/>
      </c>
      <c r="J73" s="11">
        <f>Setup!$B$5</f>
        <v/>
      </c>
      <c r="K73" s="12">
        <f>F73-H73-I73-J73</f>
        <v/>
      </c>
    </row>
    <row r="74">
      <c r="A74" s="4" t="n">
        <v>46299</v>
      </c>
      <c r="B74" s="10">
        <f>"Z"&amp;TEXT(ROW()-4,"0000")</f>
        <v/>
      </c>
      <c r="C74" s="8" t="inlineStr">
        <is>
          <t>Direct</t>
        </is>
      </c>
      <c r="D74" s="8" t="inlineStr">
        <is>
          <t>Chicken thali</t>
        </is>
      </c>
      <c r="E74" s="8" t="n">
        <v>2</v>
      </c>
      <c r="F74" s="11">
        <f>E74*_xlfn.XLOOKUP(D74,Menu!$A$5:$A$10,Menu!$B$5:$B$10,0)</f>
        <v/>
      </c>
      <c r="G74" s="12">
        <f>ROUND(F74*Setup!$B$4,2)</f>
        <v/>
      </c>
      <c r="H74" s="12">
        <f>ROUND(F74*_xlfn.XLOOKUP(C74,Setup!$A$8:$A$10,Setup!$B$8:$B$10,0),2)</f>
        <v/>
      </c>
      <c r="I74" s="11">
        <f>E74*_xlfn.XLOOKUP(D74,Menu!$A$5:$A$10,Menu!$C$5:$C$10,0)</f>
        <v/>
      </c>
      <c r="J74" s="11">
        <f>Setup!$B$5</f>
        <v/>
      </c>
      <c r="K74" s="12">
        <f>F74-H74-I74-J74</f>
        <v/>
      </c>
    </row>
    <row r="75">
      <c r="A75" s="4" t="n">
        <v>46299</v>
      </c>
      <c r="B75" s="10">
        <f>"Z"&amp;TEXT(ROW()-4,"0000")</f>
        <v/>
      </c>
      <c r="C75" s="8" t="inlineStr">
        <is>
          <t>App B</t>
        </is>
      </c>
      <c r="D75" s="8" t="inlineStr">
        <is>
          <t>Veg biryani</t>
        </is>
      </c>
      <c r="E75" s="8" t="n">
        <v>1</v>
      </c>
      <c r="F75" s="11">
        <f>E75*_xlfn.XLOOKUP(D75,Menu!$A$5:$A$10,Menu!$B$5:$B$10,0)</f>
        <v/>
      </c>
      <c r="G75" s="12">
        <f>ROUND(F75*Setup!$B$4,2)</f>
        <v/>
      </c>
      <c r="H75" s="12">
        <f>ROUND(F75*_xlfn.XLOOKUP(C75,Setup!$A$8:$A$10,Setup!$B$8:$B$10,0),2)</f>
        <v/>
      </c>
      <c r="I75" s="11">
        <f>E75*_xlfn.XLOOKUP(D75,Menu!$A$5:$A$10,Menu!$C$5:$C$10,0)</f>
        <v/>
      </c>
      <c r="J75" s="11">
        <f>Setup!$B$5</f>
        <v/>
      </c>
      <c r="K75" s="12">
        <f>F75-H75-I75-J75</f>
        <v/>
      </c>
    </row>
    <row r="76">
      <c r="A76" s="4" t="n">
        <v>46299</v>
      </c>
      <c r="B76" s="10">
        <f>"Z"&amp;TEXT(ROW()-4,"0000")</f>
        <v/>
      </c>
      <c r="C76" s="8" t="inlineStr">
        <is>
          <t>App B</t>
        </is>
      </c>
      <c r="D76" s="8" t="inlineStr">
        <is>
          <t>Veg biryani</t>
        </is>
      </c>
      <c r="E76" s="8" t="n">
        <v>1</v>
      </c>
      <c r="F76" s="11">
        <f>E76*_xlfn.XLOOKUP(D76,Menu!$A$5:$A$10,Menu!$B$5:$B$10,0)</f>
        <v/>
      </c>
      <c r="G76" s="12">
        <f>ROUND(F76*Setup!$B$4,2)</f>
        <v/>
      </c>
      <c r="H76" s="12">
        <f>ROUND(F76*_xlfn.XLOOKUP(C76,Setup!$A$8:$A$10,Setup!$B$8:$B$10,0),2)</f>
        <v/>
      </c>
      <c r="I76" s="11">
        <f>E76*_xlfn.XLOOKUP(D76,Menu!$A$5:$A$10,Menu!$C$5:$C$10,0)</f>
        <v/>
      </c>
      <c r="J76" s="11">
        <f>Setup!$B$5</f>
        <v/>
      </c>
      <c r="K76" s="12">
        <f>F76-H76-I76-J76</f>
        <v/>
      </c>
    </row>
    <row r="77">
      <c r="A77" s="4" t="n">
        <v>46299</v>
      </c>
      <c r="B77" s="10">
        <f>"Z"&amp;TEXT(ROW()-4,"0000")</f>
        <v/>
      </c>
      <c r="C77" s="8" t="inlineStr">
        <is>
          <t>App A</t>
        </is>
      </c>
      <c r="D77" s="8" t="inlineStr">
        <is>
          <t>Veg biryani</t>
        </is>
      </c>
      <c r="E77" s="8" t="n">
        <v>1</v>
      </c>
      <c r="F77" s="11">
        <f>E77*_xlfn.XLOOKUP(D77,Menu!$A$5:$A$10,Menu!$B$5:$B$10,0)</f>
        <v/>
      </c>
      <c r="G77" s="12">
        <f>ROUND(F77*Setup!$B$4,2)</f>
        <v/>
      </c>
      <c r="H77" s="12">
        <f>ROUND(F77*_xlfn.XLOOKUP(C77,Setup!$A$8:$A$10,Setup!$B$8:$B$10,0),2)</f>
        <v/>
      </c>
      <c r="I77" s="11">
        <f>E77*_xlfn.XLOOKUP(D77,Menu!$A$5:$A$10,Menu!$C$5:$C$10,0)</f>
        <v/>
      </c>
      <c r="J77" s="11">
        <f>Setup!$B$5</f>
        <v/>
      </c>
      <c r="K77" s="12">
        <f>F77-H77-I77-J77</f>
        <v/>
      </c>
    </row>
    <row r="78">
      <c r="A78" s="4" t="n">
        <v>46299</v>
      </c>
      <c r="B78" s="10">
        <f>"Z"&amp;TEXT(ROW()-4,"0000")</f>
        <v/>
      </c>
      <c r="C78" s="8" t="inlineStr">
        <is>
          <t>App B</t>
        </is>
      </c>
      <c r="D78" s="8" t="inlineStr">
        <is>
          <t>Chicken biryani</t>
        </is>
      </c>
      <c r="E78" s="8" t="n">
        <v>2</v>
      </c>
      <c r="F78" s="11">
        <f>E78*_xlfn.XLOOKUP(D78,Menu!$A$5:$A$10,Menu!$B$5:$B$10,0)</f>
        <v/>
      </c>
      <c r="G78" s="12">
        <f>ROUND(F78*Setup!$B$4,2)</f>
        <v/>
      </c>
      <c r="H78" s="12">
        <f>ROUND(F78*_xlfn.XLOOKUP(C78,Setup!$A$8:$A$10,Setup!$B$8:$B$10,0),2)</f>
        <v/>
      </c>
      <c r="I78" s="11">
        <f>E78*_xlfn.XLOOKUP(D78,Menu!$A$5:$A$10,Menu!$C$5:$C$10,0)</f>
        <v/>
      </c>
      <c r="J78" s="11">
        <f>Setup!$B$5</f>
        <v/>
      </c>
      <c r="K78" s="12">
        <f>F78-H78-I78-J78</f>
        <v/>
      </c>
    </row>
    <row r="79">
      <c r="A79" s="4" t="n">
        <v>46299</v>
      </c>
      <c r="B79" s="10">
        <f>"Z"&amp;TEXT(ROW()-4,"0000")</f>
        <v/>
      </c>
      <c r="C79" s="8" t="inlineStr">
        <is>
          <t>App B</t>
        </is>
      </c>
      <c r="D79" s="8" t="inlineStr">
        <is>
          <t>Paneer thali</t>
        </is>
      </c>
      <c r="E79" s="8" t="n">
        <v>2</v>
      </c>
      <c r="F79" s="11">
        <f>E79*_xlfn.XLOOKUP(D79,Menu!$A$5:$A$10,Menu!$B$5:$B$10,0)</f>
        <v/>
      </c>
      <c r="G79" s="12">
        <f>ROUND(F79*Setup!$B$4,2)</f>
        <v/>
      </c>
      <c r="H79" s="12">
        <f>ROUND(F79*_xlfn.XLOOKUP(C79,Setup!$A$8:$A$10,Setup!$B$8:$B$10,0),2)</f>
        <v/>
      </c>
      <c r="I79" s="11">
        <f>E79*_xlfn.XLOOKUP(D79,Menu!$A$5:$A$10,Menu!$C$5:$C$10,0)</f>
        <v/>
      </c>
      <c r="J79" s="11">
        <f>Setup!$B$5</f>
        <v/>
      </c>
      <c r="K79" s="12">
        <f>F79-H79-I79-J79</f>
        <v/>
      </c>
    </row>
    <row r="80">
      <c r="A80" s="4" t="n">
        <v>46299</v>
      </c>
      <c r="B80" s="10">
        <f>"Z"&amp;TEXT(ROW()-4,"0000")</f>
        <v/>
      </c>
      <c r="C80" s="8" t="inlineStr">
        <is>
          <t>Direct</t>
        </is>
      </c>
      <c r="D80" s="8" t="inlineStr">
        <is>
          <t>Chicken biryani</t>
        </is>
      </c>
      <c r="E80" s="8" t="n">
        <v>2</v>
      </c>
      <c r="F80" s="11">
        <f>E80*_xlfn.XLOOKUP(D80,Menu!$A$5:$A$10,Menu!$B$5:$B$10,0)</f>
        <v/>
      </c>
      <c r="G80" s="12">
        <f>ROUND(F80*Setup!$B$4,2)</f>
        <v/>
      </c>
      <c r="H80" s="12">
        <f>ROUND(F80*_xlfn.XLOOKUP(C80,Setup!$A$8:$A$10,Setup!$B$8:$B$10,0),2)</f>
        <v/>
      </c>
      <c r="I80" s="11">
        <f>E80*_xlfn.XLOOKUP(D80,Menu!$A$5:$A$10,Menu!$C$5:$C$10,0)</f>
        <v/>
      </c>
      <c r="J80" s="11">
        <f>Setup!$B$5</f>
        <v/>
      </c>
      <c r="K80" s="12">
        <f>F80-H80-I80-J80</f>
        <v/>
      </c>
    </row>
    <row r="81">
      <c r="A81" s="4" t="n">
        <v>46300</v>
      </c>
      <c r="B81" s="10">
        <f>"Z"&amp;TEXT(ROW()-4,"0000")</f>
        <v/>
      </c>
      <c r="C81" s="8" t="inlineStr">
        <is>
          <t>Direct</t>
        </is>
      </c>
      <c r="D81" s="8" t="inlineStr">
        <is>
          <t>Paneer thali</t>
        </is>
      </c>
      <c r="E81" s="8" t="n">
        <v>1</v>
      </c>
      <c r="F81" s="11">
        <f>E81*_xlfn.XLOOKUP(D81,Menu!$A$5:$A$10,Menu!$B$5:$B$10,0)</f>
        <v/>
      </c>
      <c r="G81" s="12">
        <f>ROUND(F81*Setup!$B$4,2)</f>
        <v/>
      </c>
      <c r="H81" s="12">
        <f>ROUND(F81*_xlfn.XLOOKUP(C81,Setup!$A$8:$A$10,Setup!$B$8:$B$10,0),2)</f>
        <v/>
      </c>
      <c r="I81" s="11">
        <f>E81*_xlfn.XLOOKUP(D81,Menu!$A$5:$A$10,Menu!$C$5:$C$10,0)</f>
        <v/>
      </c>
      <c r="J81" s="11">
        <f>Setup!$B$5</f>
        <v/>
      </c>
      <c r="K81" s="12">
        <f>F81-H81-I81-J81</f>
        <v/>
      </c>
    </row>
    <row r="82">
      <c r="A82" s="4" t="n">
        <v>46300</v>
      </c>
      <c r="B82" s="10">
        <f>"Z"&amp;TEXT(ROW()-4,"0000")</f>
        <v/>
      </c>
      <c r="C82" s="8" t="inlineStr">
        <is>
          <t>App B</t>
        </is>
      </c>
      <c r="D82" s="8" t="inlineStr">
        <is>
          <t>Chicken biryani</t>
        </is>
      </c>
      <c r="E82" s="8" t="n">
        <v>3</v>
      </c>
      <c r="F82" s="11">
        <f>E82*_xlfn.XLOOKUP(D82,Menu!$A$5:$A$10,Menu!$B$5:$B$10,0)</f>
        <v/>
      </c>
      <c r="G82" s="12">
        <f>ROUND(F82*Setup!$B$4,2)</f>
        <v/>
      </c>
      <c r="H82" s="12">
        <f>ROUND(F82*_xlfn.XLOOKUP(C82,Setup!$A$8:$A$10,Setup!$B$8:$B$10,0),2)</f>
        <v/>
      </c>
      <c r="I82" s="11">
        <f>E82*_xlfn.XLOOKUP(D82,Menu!$A$5:$A$10,Menu!$C$5:$C$10,0)</f>
        <v/>
      </c>
      <c r="J82" s="11">
        <f>Setup!$B$5</f>
        <v/>
      </c>
      <c r="K82" s="12">
        <f>F82-H82-I82-J82</f>
        <v/>
      </c>
    </row>
    <row r="83">
      <c r="A83" s="4" t="n">
        <v>46300</v>
      </c>
      <c r="B83" s="10">
        <f>"Z"&amp;TEXT(ROW()-4,"0000")</f>
        <v/>
      </c>
      <c r="C83" s="8" t="inlineStr">
        <is>
          <t>Direct</t>
        </is>
      </c>
      <c r="D83" s="8" t="inlineStr">
        <is>
          <t>Dal khichdi</t>
        </is>
      </c>
      <c r="E83" s="8" t="n">
        <v>1</v>
      </c>
      <c r="F83" s="11">
        <f>E83*_xlfn.XLOOKUP(D83,Menu!$A$5:$A$10,Menu!$B$5:$B$10,0)</f>
        <v/>
      </c>
      <c r="G83" s="12">
        <f>ROUND(F83*Setup!$B$4,2)</f>
        <v/>
      </c>
      <c r="H83" s="12">
        <f>ROUND(F83*_xlfn.XLOOKUP(C83,Setup!$A$8:$A$10,Setup!$B$8:$B$10,0),2)</f>
        <v/>
      </c>
      <c r="I83" s="11">
        <f>E83*_xlfn.XLOOKUP(D83,Menu!$A$5:$A$10,Menu!$C$5:$C$10,0)</f>
        <v/>
      </c>
      <c r="J83" s="11">
        <f>Setup!$B$5</f>
        <v/>
      </c>
      <c r="K83" s="12">
        <f>F83-H83-I83-J83</f>
        <v/>
      </c>
    </row>
    <row r="84">
      <c r="A84" s="4" t="n">
        <v>46300</v>
      </c>
      <c r="B84" s="10">
        <f>"Z"&amp;TEXT(ROW()-4,"0000")</f>
        <v/>
      </c>
      <c r="C84" s="8" t="inlineStr">
        <is>
          <t>App A</t>
        </is>
      </c>
      <c r="D84" s="8" t="inlineStr">
        <is>
          <t>Dal khichdi</t>
        </is>
      </c>
      <c r="E84" s="8" t="n">
        <v>2</v>
      </c>
      <c r="F84" s="11">
        <f>E84*_xlfn.XLOOKUP(D84,Menu!$A$5:$A$10,Menu!$B$5:$B$10,0)</f>
        <v/>
      </c>
      <c r="G84" s="12">
        <f>ROUND(F84*Setup!$B$4,2)</f>
        <v/>
      </c>
      <c r="H84" s="12">
        <f>ROUND(F84*_xlfn.XLOOKUP(C84,Setup!$A$8:$A$10,Setup!$B$8:$B$10,0),2)</f>
        <v/>
      </c>
      <c r="I84" s="11">
        <f>E84*_xlfn.XLOOKUP(D84,Menu!$A$5:$A$10,Menu!$C$5:$C$10,0)</f>
        <v/>
      </c>
      <c r="J84" s="11">
        <f>Setup!$B$5</f>
        <v/>
      </c>
      <c r="K84" s="12">
        <f>F84-H84-I84-J84</f>
        <v/>
      </c>
    </row>
    <row r="85">
      <c r="A85" s="4" t="n">
        <v>46300</v>
      </c>
      <c r="B85" s="10">
        <f>"Z"&amp;TEXT(ROW()-4,"0000")</f>
        <v/>
      </c>
      <c r="C85" s="8" t="inlineStr">
        <is>
          <t>App A</t>
        </is>
      </c>
      <c r="D85" s="8" t="inlineStr">
        <is>
          <t>Paneer thali</t>
        </is>
      </c>
      <c r="E85" s="8" t="n">
        <v>3</v>
      </c>
      <c r="F85" s="11">
        <f>E85*_xlfn.XLOOKUP(D85,Menu!$A$5:$A$10,Menu!$B$5:$B$10,0)</f>
        <v/>
      </c>
      <c r="G85" s="12">
        <f>ROUND(F85*Setup!$B$4,2)</f>
        <v/>
      </c>
      <c r="H85" s="12">
        <f>ROUND(F85*_xlfn.XLOOKUP(C85,Setup!$A$8:$A$10,Setup!$B$8:$B$10,0),2)</f>
        <v/>
      </c>
      <c r="I85" s="11">
        <f>E85*_xlfn.XLOOKUP(D85,Menu!$A$5:$A$10,Menu!$C$5:$C$10,0)</f>
        <v/>
      </c>
      <c r="J85" s="11">
        <f>Setup!$B$5</f>
        <v/>
      </c>
      <c r="K85" s="12">
        <f>F85-H85-I85-J85</f>
        <v/>
      </c>
    </row>
    <row r="86">
      <c r="A86" s="4" t="n">
        <v>46300</v>
      </c>
      <c r="B86" s="10">
        <f>"Z"&amp;TEXT(ROW()-4,"0000")</f>
        <v/>
      </c>
      <c r="C86" s="8" t="inlineStr">
        <is>
          <t>App B</t>
        </is>
      </c>
      <c r="D86" s="8" t="inlineStr">
        <is>
          <t>Dal khichdi</t>
        </is>
      </c>
      <c r="E86" s="8" t="n">
        <v>2</v>
      </c>
      <c r="F86" s="11">
        <f>E86*_xlfn.XLOOKUP(D86,Menu!$A$5:$A$10,Menu!$B$5:$B$10,0)</f>
        <v/>
      </c>
      <c r="G86" s="12">
        <f>ROUND(F86*Setup!$B$4,2)</f>
        <v/>
      </c>
      <c r="H86" s="12">
        <f>ROUND(F86*_xlfn.XLOOKUP(C86,Setup!$A$8:$A$10,Setup!$B$8:$B$10,0),2)</f>
        <v/>
      </c>
      <c r="I86" s="11">
        <f>E86*_xlfn.XLOOKUP(D86,Menu!$A$5:$A$10,Menu!$C$5:$C$10,0)</f>
        <v/>
      </c>
      <c r="J86" s="11">
        <f>Setup!$B$5</f>
        <v/>
      </c>
      <c r="K86" s="12">
        <f>F86-H86-I86-J86</f>
        <v/>
      </c>
    </row>
    <row r="87">
      <c r="A87" s="4" t="n">
        <v>46300</v>
      </c>
      <c r="B87" s="10">
        <f>"Z"&amp;TEXT(ROW()-4,"0000")</f>
        <v/>
      </c>
      <c r="C87" s="8" t="inlineStr">
        <is>
          <t>Direct</t>
        </is>
      </c>
      <c r="D87" s="8" t="inlineStr">
        <is>
          <t>Dal khichdi</t>
        </is>
      </c>
      <c r="E87" s="8" t="n">
        <v>2</v>
      </c>
      <c r="F87" s="11">
        <f>E87*_xlfn.XLOOKUP(D87,Menu!$A$5:$A$10,Menu!$B$5:$B$10,0)</f>
        <v/>
      </c>
      <c r="G87" s="12">
        <f>ROUND(F87*Setup!$B$4,2)</f>
        <v/>
      </c>
      <c r="H87" s="12">
        <f>ROUND(F87*_xlfn.XLOOKUP(C87,Setup!$A$8:$A$10,Setup!$B$8:$B$10,0),2)</f>
        <v/>
      </c>
      <c r="I87" s="11">
        <f>E87*_xlfn.XLOOKUP(D87,Menu!$A$5:$A$10,Menu!$C$5:$C$10,0)</f>
        <v/>
      </c>
      <c r="J87" s="11">
        <f>Setup!$B$5</f>
        <v/>
      </c>
      <c r="K87" s="12">
        <f>F87-H87-I87-J87</f>
        <v/>
      </c>
    </row>
    <row r="88">
      <c r="A88" s="4" t="n">
        <v>46300</v>
      </c>
      <c r="B88" s="10">
        <f>"Z"&amp;TEXT(ROW()-4,"0000")</f>
        <v/>
      </c>
      <c r="C88" s="8" t="inlineStr">
        <is>
          <t>App A</t>
        </is>
      </c>
      <c r="D88" s="8" t="inlineStr">
        <is>
          <t>Chicken thali</t>
        </is>
      </c>
      <c r="E88" s="8" t="n">
        <v>1</v>
      </c>
      <c r="F88" s="11">
        <f>E88*_xlfn.XLOOKUP(D88,Menu!$A$5:$A$10,Menu!$B$5:$B$10,0)</f>
        <v/>
      </c>
      <c r="G88" s="12">
        <f>ROUND(F88*Setup!$B$4,2)</f>
        <v/>
      </c>
      <c r="H88" s="12">
        <f>ROUND(F88*_xlfn.XLOOKUP(C88,Setup!$A$8:$A$10,Setup!$B$8:$B$10,0),2)</f>
        <v/>
      </c>
      <c r="I88" s="11">
        <f>E88*_xlfn.XLOOKUP(D88,Menu!$A$5:$A$10,Menu!$C$5:$C$10,0)</f>
        <v/>
      </c>
      <c r="J88" s="11">
        <f>Setup!$B$5</f>
        <v/>
      </c>
      <c r="K88" s="12">
        <f>F88-H88-I88-J88</f>
        <v/>
      </c>
    </row>
    <row r="89">
      <c r="A89" s="4" t="n">
        <v>46300</v>
      </c>
      <c r="B89" s="10">
        <f>"Z"&amp;TEXT(ROW()-4,"0000")</f>
        <v/>
      </c>
      <c r="C89" s="8" t="inlineStr">
        <is>
          <t>App B</t>
        </is>
      </c>
      <c r="D89" s="8" t="inlineStr">
        <is>
          <t>Paneer thali</t>
        </is>
      </c>
      <c r="E89" s="8" t="n">
        <v>1</v>
      </c>
      <c r="F89" s="11">
        <f>E89*_xlfn.XLOOKUP(D89,Menu!$A$5:$A$10,Menu!$B$5:$B$10,0)</f>
        <v/>
      </c>
      <c r="G89" s="12">
        <f>ROUND(F89*Setup!$B$4,2)</f>
        <v/>
      </c>
      <c r="H89" s="12">
        <f>ROUND(F89*_xlfn.XLOOKUP(C89,Setup!$A$8:$A$10,Setup!$B$8:$B$10,0),2)</f>
        <v/>
      </c>
      <c r="I89" s="11">
        <f>E89*_xlfn.XLOOKUP(D89,Menu!$A$5:$A$10,Menu!$C$5:$C$10,0)</f>
        <v/>
      </c>
      <c r="J89" s="11">
        <f>Setup!$B$5</f>
        <v/>
      </c>
      <c r="K89" s="12">
        <f>F89-H89-I89-J89</f>
        <v/>
      </c>
    </row>
    <row r="90">
      <c r="A90" s="4" t="n">
        <v>46300</v>
      </c>
      <c r="B90" s="10">
        <f>"Z"&amp;TEXT(ROW()-4,"0000")</f>
        <v/>
      </c>
      <c r="C90" s="8" t="inlineStr">
        <is>
          <t>App B</t>
        </is>
      </c>
      <c r="D90" s="8" t="inlineStr">
        <is>
          <t>Chicken thali</t>
        </is>
      </c>
      <c r="E90" s="8" t="n">
        <v>1</v>
      </c>
      <c r="F90" s="11">
        <f>E90*_xlfn.XLOOKUP(D90,Menu!$A$5:$A$10,Menu!$B$5:$B$10,0)</f>
        <v/>
      </c>
      <c r="G90" s="12">
        <f>ROUND(F90*Setup!$B$4,2)</f>
        <v/>
      </c>
      <c r="H90" s="12">
        <f>ROUND(F90*_xlfn.XLOOKUP(C90,Setup!$A$8:$A$10,Setup!$B$8:$B$10,0),2)</f>
        <v/>
      </c>
      <c r="I90" s="11">
        <f>E90*_xlfn.XLOOKUP(D90,Menu!$A$5:$A$10,Menu!$C$5:$C$10,0)</f>
        <v/>
      </c>
      <c r="J90" s="11">
        <f>Setup!$B$5</f>
        <v/>
      </c>
      <c r="K90" s="12">
        <f>F90-H90-I90-J90</f>
        <v/>
      </c>
    </row>
    <row r="91">
      <c r="A91" s="4" t="n">
        <v>46300</v>
      </c>
      <c r="B91" s="10">
        <f>"Z"&amp;TEXT(ROW()-4,"0000")</f>
        <v/>
      </c>
      <c r="C91" s="8" t="inlineStr">
        <is>
          <t>App A</t>
        </is>
      </c>
      <c r="D91" s="8" t="inlineStr">
        <is>
          <t>Paneer thali</t>
        </is>
      </c>
      <c r="E91" s="8" t="n">
        <v>1</v>
      </c>
      <c r="F91" s="11">
        <f>E91*_xlfn.XLOOKUP(D91,Menu!$A$5:$A$10,Menu!$B$5:$B$10,0)</f>
        <v/>
      </c>
      <c r="G91" s="12">
        <f>ROUND(F91*Setup!$B$4,2)</f>
        <v/>
      </c>
      <c r="H91" s="12">
        <f>ROUND(F91*_xlfn.XLOOKUP(C91,Setup!$A$8:$A$10,Setup!$B$8:$B$10,0),2)</f>
        <v/>
      </c>
      <c r="I91" s="11">
        <f>E91*_xlfn.XLOOKUP(D91,Menu!$A$5:$A$10,Menu!$C$5:$C$10,0)</f>
        <v/>
      </c>
      <c r="J91" s="11">
        <f>Setup!$B$5</f>
        <v/>
      </c>
      <c r="K91" s="12">
        <f>F91-H91-I91-J91</f>
        <v/>
      </c>
    </row>
    <row r="92">
      <c r="A92" s="4" t="n">
        <v>46300</v>
      </c>
      <c r="B92" s="10">
        <f>"Z"&amp;TEXT(ROW()-4,"0000")</f>
        <v/>
      </c>
      <c r="C92" s="8" t="inlineStr">
        <is>
          <t>App A</t>
        </is>
      </c>
      <c r="D92" s="8" t="inlineStr">
        <is>
          <t>Paneer thali</t>
        </is>
      </c>
      <c r="E92" s="8" t="n">
        <v>1</v>
      </c>
      <c r="F92" s="11">
        <f>E92*_xlfn.XLOOKUP(D92,Menu!$A$5:$A$10,Menu!$B$5:$B$10,0)</f>
        <v/>
      </c>
      <c r="G92" s="12">
        <f>ROUND(F92*Setup!$B$4,2)</f>
        <v/>
      </c>
      <c r="H92" s="12">
        <f>ROUND(F92*_xlfn.XLOOKUP(C92,Setup!$A$8:$A$10,Setup!$B$8:$B$10,0),2)</f>
        <v/>
      </c>
      <c r="I92" s="11">
        <f>E92*_xlfn.XLOOKUP(D92,Menu!$A$5:$A$10,Menu!$C$5:$C$10,0)</f>
        <v/>
      </c>
      <c r="J92" s="11">
        <f>Setup!$B$5</f>
        <v/>
      </c>
      <c r="K92" s="12">
        <f>F92-H92-I92-J92</f>
        <v/>
      </c>
    </row>
    <row r="93">
      <c r="A93" s="4" t="n">
        <v>46300</v>
      </c>
      <c r="B93" s="10">
        <f>"Z"&amp;TEXT(ROW()-4,"0000")</f>
        <v/>
      </c>
      <c r="C93" s="8" t="inlineStr">
        <is>
          <t>Direct</t>
        </is>
      </c>
      <c r="D93" s="8" t="inlineStr">
        <is>
          <t>Misal pav</t>
        </is>
      </c>
      <c r="E93" s="8" t="n">
        <v>3</v>
      </c>
      <c r="F93" s="11">
        <f>E93*_xlfn.XLOOKUP(D93,Menu!$A$5:$A$10,Menu!$B$5:$B$10,0)</f>
        <v/>
      </c>
      <c r="G93" s="12">
        <f>ROUND(F93*Setup!$B$4,2)</f>
        <v/>
      </c>
      <c r="H93" s="12">
        <f>ROUND(F93*_xlfn.XLOOKUP(C93,Setup!$A$8:$A$10,Setup!$B$8:$B$10,0),2)</f>
        <v/>
      </c>
      <c r="I93" s="11">
        <f>E93*_xlfn.XLOOKUP(D93,Menu!$A$5:$A$10,Menu!$C$5:$C$10,0)</f>
        <v/>
      </c>
      <c r="J93" s="11">
        <f>Setup!$B$5</f>
        <v/>
      </c>
      <c r="K93" s="12">
        <f>F93-H93-I93-J93</f>
        <v/>
      </c>
    </row>
    <row r="94">
      <c r="A94" s="4" t="n">
        <v>46300</v>
      </c>
      <c r="B94" s="10">
        <f>"Z"&amp;TEXT(ROW()-4,"0000")</f>
        <v/>
      </c>
      <c r="C94" s="8" t="inlineStr">
        <is>
          <t>App A</t>
        </is>
      </c>
      <c r="D94" s="8" t="inlineStr">
        <is>
          <t>Veg biryani</t>
        </is>
      </c>
      <c r="E94" s="8" t="n">
        <v>1</v>
      </c>
      <c r="F94" s="11">
        <f>E94*_xlfn.XLOOKUP(D94,Menu!$A$5:$A$10,Menu!$B$5:$B$10,0)</f>
        <v/>
      </c>
      <c r="G94" s="12">
        <f>ROUND(F94*Setup!$B$4,2)</f>
        <v/>
      </c>
      <c r="H94" s="12">
        <f>ROUND(F94*_xlfn.XLOOKUP(C94,Setup!$A$8:$A$10,Setup!$B$8:$B$10,0),2)</f>
        <v/>
      </c>
      <c r="I94" s="11">
        <f>E94*_xlfn.XLOOKUP(D94,Menu!$A$5:$A$10,Menu!$C$5:$C$10,0)</f>
        <v/>
      </c>
      <c r="J94" s="11">
        <f>Setup!$B$5</f>
        <v/>
      </c>
      <c r="K94" s="12">
        <f>F94-H94-I94-J94</f>
        <v/>
      </c>
    </row>
    <row r="95">
      <c r="A95" s="4" t="n">
        <v>46300</v>
      </c>
      <c r="B95" s="10">
        <f>"Z"&amp;TEXT(ROW()-4,"0000")</f>
        <v/>
      </c>
      <c r="C95" s="8" t="inlineStr">
        <is>
          <t>App B</t>
        </is>
      </c>
      <c r="D95" s="8" t="inlineStr">
        <is>
          <t>Paneer thali</t>
        </is>
      </c>
      <c r="E95" s="8" t="n">
        <v>1</v>
      </c>
      <c r="F95" s="11">
        <f>E95*_xlfn.XLOOKUP(D95,Menu!$A$5:$A$10,Menu!$B$5:$B$10,0)</f>
        <v/>
      </c>
      <c r="G95" s="12">
        <f>ROUND(F95*Setup!$B$4,2)</f>
        <v/>
      </c>
      <c r="H95" s="12">
        <f>ROUND(F95*_xlfn.XLOOKUP(C95,Setup!$A$8:$A$10,Setup!$B$8:$B$10,0),2)</f>
        <v/>
      </c>
      <c r="I95" s="11">
        <f>E95*_xlfn.XLOOKUP(D95,Menu!$A$5:$A$10,Menu!$C$5:$C$10,0)</f>
        <v/>
      </c>
      <c r="J95" s="11">
        <f>Setup!$B$5</f>
        <v/>
      </c>
      <c r="K95" s="12">
        <f>F95-H95-I95-J95</f>
        <v/>
      </c>
    </row>
    <row r="96">
      <c r="A96" s="4" t="n">
        <v>46300</v>
      </c>
      <c r="B96" s="10">
        <f>"Z"&amp;TEXT(ROW()-4,"0000")</f>
        <v/>
      </c>
      <c r="C96" s="8" t="inlineStr">
        <is>
          <t>App A</t>
        </is>
      </c>
      <c r="D96" s="8" t="inlineStr">
        <is>
          <t>Chicken thali</t>
        </is>
      </c>
      <c r="E96" s="8" t="n">
        <v>1</v>
      </c>
      <c r="F96" s="11">
        <f>E96*_xlfn.XLOOKUP(D96,Menu!$A$5:$A$10,Menu!$B$5:$B$10,0)</f>
        <v/>
      </c>
      <c r="G96" s="12">
        <f>ROUND(F96*Setup!$B$4,2)</f>
        <v/>
      </c>
      <c r="H96" s="12">
        <f>ROUND(F96*_xlfn.XLOOKUP(C96,Setup!$A$8:$A$10,Setup!$B$8:$B$10,0),2)</f>
        <v/>
      </c>
      <c r="I96" s="11">
        <f>E96*_xlfn.XLOOKUP(D96,Menu!$A$5:$A$10,Menu!$C$5:$C$10,0)</f>
        <v/>
      </c>
      <c r="J96" s="11">
        <f>Setup!$B$5</f>
        <v/>
      </c>
      <c r="K96" s="12">
        <f>F96-H96-I96-J96</f>
        <v/>
      </c>
    </row>
    <row r="97">
      <c r="A97" s="4" t="n">
        <v>46300</v>
      </c>
      <c r="B97" s="10">
        <f>"Z"&amp;TEXT(ROW()-4,"0000")</f>
        <v/>
      </c>
      <c r="C97" s="8" t="inlineStr">
        <is>
          <t>App B</t>
        </is>
      </c>
      <c r="D97" s="8" t="inlineStr">
        <is>
          <t>Paneer thali</t>
        </is>
      </c>
      <c r="E97" s="8" t="n">
        <v>3</v>
      </c>
      <c r="F97" s="11">
        <f>E97*_xlfn.XLOOKUP(D97,Menu!$A$5:$A$10,Menu!$B$5:$B$10,0)</f>
        <v/>
      </c>
      <c r="G97" s="12">
        <f>ROUND(F97*Setup!$B$4,2)</f>
        <v/>
      </c>
      <c r="H97" s="12">
        <f>ROUND(F97*_xlfn.XLOOKUP(C97,Setup!$A$8:$A$10,Setup!$B$8:$B$10,0),2)</f>
        <v/>
      </c>
      <c r="I97" s="11">
        <f>E97*_xlfn.XLOOKUP(D97,Menu!$A$5:$A$10,Menu!$C$5:$C$10,0)</f>
        <v/>
      </c>
      <c r="J97" s="11">
        <f>Setup!$B$5</f>
        <v/>
      </c>
      <c r="K97" s="12">
        <f>F97-H97-I97-J97</f>
        <v/>
      </c>
    </row>
    <row r="98">
      <c r="A98" s="4" t="n">
        <v>46300</v>
      </c>
      <c r="B98" s="10">
        <f>"Z"&amp;TEXT(ROW()-4,"0000")</f>
        <v/>
      </c>
      <c r="C98" s="8" t="inlineStr">
        <is>
          <t>App B</t>
        </is>
      </c>
      <c r="D98" s="8" t="inlineStr">
        <is>
          <t>Paneer thali</t>
        </is>
      </c>
      <c r="E98" s="8" t="n">
        <v>2</v>
      </c>
      <c r="F98" s="11">
        <f>E98*_xlfn.XLOOKUP(D98,Menu!$A$5:$A$10,Menu!$B$5:$B$10,0)</f>
        <v/>
      </c>
      <c r="G98" s="12">
        <f>ROUND(F98*Setup!$B$4,2)</f>
        <v/>
      </c>
      <c r="H98" s="12">
        <f>ROUND(F98*_xlfn.XLOOKUP(C98,Setup!$A$8:$A$10,Setup!$B$8:$B$10,0),2)</f>
        <v/>
      </c>
      <c r="I98" s="11">
        <f>E98*_xlfn.XLOOKUP(D98,Menu!$A$5:$A$10,Menu!$C$5:$C$10,0)</f>
        <v/>
      </c>
      <c r="J98" s="11">
        <f>Setup!$B$5</f>
        <v/>
      </c>
      <c r="K98" s="12">
        <f>F98-H98-I98-J98</f>
        <v/>
      </c>
    </row>
    <row r="99">
      <c r="A99" s="4" t="n">
        <v>46301</v>
      </c>
      <c r="B99" s="10">
        <f>"Z"&amp;TEXT(ROW()-4,"0000")</f>
        <v/>
      </c>
      <c r="C99" s="8" t="inlineStr">
        <is>
          <t>Direct</t>
        </is>
      </c>
      <c r="D99" s="8" t="inlineStr">
        <is>
          <t>Misal pav</t>
        </is>
      </c>
      <c r="E99" s="8" t="n">
        <v>2</v>
      </c>
      <c r="F99" s="11">
        <f>E99*_xlfn.XLOOKUP(D99,Menu!$A$5:$A$10,Menu!$B$5:$B$10,0)</f>
        <v/>
      </c>
      <c r="G99" s="12">
        <f>ROUND(F99*Setup!$B$4,2)</f>
        <v/>
      </c>
      <c r="H99" s="12">
        <f>ROUND(F99*_xlfn.XLOOKUP(C99,Setup!$A$8:$A$10,Setup!$B$8:$B$10,0),2)</f>
        <v/>
      </c>
      <c r="I99" s="11">
        <f>E99*_xlfn.XLOOKUP(D99,Menu!$A$5:$A$10,Menu!$C$5:$C$10,0)</f>
        <v/>
      </c>
      <c r="J99" s="11">
        <f>Setup!$B$5</f>
        <v/>
      </c>
      <c r="K99" s="12">
        <f>F99-H99-I99-J99</f>
        <v/>
      </c>
    </row>
    <row r="100">
      <c r="A100" s="4" t="n">
        <v>46301</v>
      </c>
      <c r="B100" s="10">
        <f>"Z"&amp;TEXT(ROW()-4,"0000")</f>
        <v/>
      </c>
      <c r="C100" s="8" t="inlineStr">
        <is>
          <t>App A</t>
        </is>
      </c>
      <c r="D100" s="8" t="inlineStr">
        <is>
          <t>Chicken biryani</t>
        </is>
      </c>
      <c r="E100" s="8" t="n">
        <v>3</v>
      </c>
      <c r="F100" s="11">
        <f>E100*_xlfn.XLOOKUP(D100,Menu!$A$5:$A$10,Menu!$B$5:$B$10,0)</f>
        <v/>
      </c>
      <c r="G100" s="12">
        <f>ROUND(F100*Setup!$B$4,2)</f>
        <v/>
      </c>
      <c r="H100" s="12">
        <f>ROUND(F100*_xlfn.XLOOKUP(C100,Setup!$A$8:$A$10,Setup!$B$8:$B$10,0),2)</f>
        <v/>
      </c>
      <c r="I100" s="11">
        <f>E100*_xlfn.XLOOKUP(D100,Menu!$A$5:$A$10,Menu!$C$5:$C$10,0)</f>
        <v/>
      </c>
      <c r="J100" s="11">
        <f>Setup!$B$5</f>
        <v/>
      </c>
      <c r="K100" s="12">
        <f>F100-H100-I100-J100</f>
        <v/>
      </c>
    </row>
    <row r="101">
      <c r="A101" s="4" t="n">
        <v>46301</v>
      </c>
      <c r="B101" s="10">
        <f>"Z"&amp;TEXT(ROW()-4,"0000")</f>
        <v/>
      </c>
      <c r="C101" s="8" t="inlineStr">
        <is>
          <t>App A</t>
        </is>
      </c>
      <c r="D101" s="8" t="inlineStr">
        <is>
          <t>Misal pav</t>
        </is>
      </c>
      <c r="E101" s="8" t="n">
        <v>1</v>
      </c>
      <c r="F101" s="11">
        <f>E101*_xlfn.XLOOKUP(D101,Menu!$A$5:$A$10,Menu!$B$5:$B$10,0)</f>
        <v/>
      </c>
      <c r="G101" s="12">
        <f>ROUND(F101*Setup!$B$4,2)</f>
        <v/>
      </c>
      <c r="H101" s="12">
        <f>ROUND(F101*_xlfn.XLOOKUP(C101,Setup!$A$8:$A$10,Setup!$B$8:$B$10,0),2)</f>
        <v/>
      </c>
      <c r="I101" s="11">
        <f>E101*_xlfn.XLOOKUP(D101,Menu!$A$5:$A$10,Menu!$C$5:$C$10,0)</f>
        <v/>
      </c>
      <c r="J101" s="11">
        <f>Setup!$B$5</f>
        <v/>
      </c>
      <c r="K101" s="12">
        <f>F101-H101-I101-J101</f>
        <v/>
      </c>
    </row>
    <row r="102">
      <c r="A102" s="4" t="n">
        <v>46301</v>
      </c>
      <c r="B102" s="10">
        <f>"Z"&amp;TEXT(ROW()-4,"0000")</f>
        <v/>
      </c>
      <c r="C102" s="8" t="inlineStr">
        <is>
          <t>Direct</t>
        </is>
      </c>
      <c r="D102" s="8" t="inlineStr">
        <is>
          <t>Veg biryani</t>
        </is>
      </c>
      <c r="E102" s="8" t="n">
        <v>1</v>
      </c>
      <c r="F102" s="11">
        <f>E102*_xlfn.XLOOKUP(D102,Menu!$A$5:$A$10,Menu!$B$5:$B$10,0)</f>
        <v/>
      </c>
      <c r="G102" s="12">
        <f>ROUND(F102*Setup!$B$4,2)</f>
        <v/>
      </c>
      <c r="H102" s="12">
        <f>ROUND(F102*_xlfn.XLOOKUP(C102,Setup!$A$8:$A$10,Setup!$B$8:$B$10,0),2)</f>
        <v/>
      </c>
      <c r="I102" s="11">
        <f>E102*_xlfn.XLOOKUP(D102,Menu!$A$5:$A$10,Menu!$C$5:$C$10,0)</f>
        <v/>
      </c>
      <c r="J102" s="11">
        <f>Setup!$B$5</f>
        <v/>
      </c>
      <c r="K102" s="12">
        <f>F102-H102-I102-J102</f>
        <v/>
      </c>
    </row>
    <row r="103">
      <c r="A103" s="4" t="n">
        <v>46301</v>
      </c>
      <c r="B103" s="10">
        <f>"Z"&amp;TEXT(ROW()-4,"0000")</f>
        <v/>
      </c>
      <c r="C103" s="8" t="inlineStr">
        <is>
          <t>App A</t>
        </is>
      </c>
      <c r="D103" s="8" t="inlineStr">
        <is>
          <t>Chicken thali</t>
        </is>
      </c>
      <c r="E103" s="8" t="n">
        <v>2</v>
      </c>
      <c r="F103" s="11">
        <f>E103*_xlfn.XLOOKUP(D103,Menu!$A$5:$A$10,Menu!$B$5:$B$10,0)</f>
        <v/>
      </c>
      <c r="G103" s="12">
        <f>ROUND(F103*Setup!$B$4,2)</f>
        <v/>
      </c>
      <c r="H103" s="12">
        <f>ROUND(F103*_xlfn.XLOOKUP(C103,Setup!$A$8:$A$10,Setup!$B$8:$B$10,0),2)</f>
        <v/>
      </c>
      <c r="I103" s="11">
        <f>E103*_xlfn.XLOOKUP(D103,Menu!$A$5:$A$10,Menu!$C$5:$C$10,0)</f>
        <v/>
      </c>
      <c r="J103" s="11">
        <f>Setup!$B$5</f>
        <v/>
      </c>
      <c r="K103" s="12">
        <f>F103-H103-I103-J103</f>
        <v/>
      </c>
    </row>
    <row r="104">
      <c r="A104" s="4" t="n">
        <v>46301</v>
      </c>
      <c r="B104" s="10">
        <f>"Z"&amp;TEXT(ROW()-4,"0000")</f>
        <v/>
      </c>
      <c r="C104" s="8" t="inlineStr">
        <is>
          <t>App A</t>
        </is>
      </c>
      <c r="D104" s="8" t="inlineStr">
        <is>
          <t>Chicken thali</t>
        </is>
      </c>
      <c r="E104" s="8" t="n">
        <v>1</v>
      </c>
      <c r="F104" s="11">
        <f>E104*_xlfn.XLOOKUP(D104,Menu!$A$5:$A$10,Menu!$B$5:$B$10,0)</f>
        <v/>
      </c>
      <c r="G104" s="12">
        <f>ROUND(F104*Setup!$B$4,2)</f>
        <v/>
      </c>
      <c r="H104" s="12">
        <f>ROUND(F104*_xlfn.XLOOKUP(C104,Setup!$A$8:$A$10,Setup!$B$8:$B$10,0),2)</f>
        <v/>
      </c>
      <c r="I104" s="11">
        <f>E104*_xlfn.XLOOKUP(D104,Menu!$A$5:$A$10,Menu!$C$5:$C$10,0)</f>
        <v/>
      </c>
      <c r="J104" s="11">
        <f>Setup!$B$5</f>
        <v/>
      </c>
      <c r="K104" s="12">
        <f>F104-H104-I104-J104</f>
        <v/>
      </c>
    </row>
    <row r="105">
      <c r="A105" s="4" t="n">
        <v>46301</v>
      </c>
      <c r="B105" s="10">
        <f>"Z"&amp;TEXT(ROW()-4,"0000")</f>
        <v/>
      </c>
      <c r="C105" s="8" t="inlineStr">
        <is>
          <t>App A</t>
        </is>
      </c>
      <c r="D105" s="8" t="inlineStr">
        <is>
          <t>Veg biryani</t>
        </is>
      </c>
      <c r="E105" s="8" t="n">
        <v>1</v>
      </c>
      <c r="F105" s="11">
        <f>E105*_xlfn.XLOOKUP(D105,Menu!$A$5:$A$10,Menu!$B$5:$B$10,0)</f>
        <v/>
      </c>
      <c r="G105" s="12">
        <f>ROUND(F105*Setup!$B$4,2)</f>
        <v/>
      </c>
      <c r="H105" s="12">
        <f>ROUND(F105*_xlfn.XLOOKUP(C105,Setup!$A$8:$A$10,Setup!$B$8:$B$10,0),2)</f>
        <v/>
      </c>
      <c r="I105" s="11">
        <f>E105*_xlfn.XLOOKUP(D105,Menu!$A$5:$A$10,Menu!$C$5:$C$10,0)</f>
        <v/>
      </c>
      <c r="J105" s="11">
        <f>Setup!$B$5</f>
        <v/>
      </c>
      <c r="K105" s="12">
        <f>F105-H105-I105-J105</f>
        <v/>
      </c>
    </row>
    <row r="106">
      <c r="A106" s="4" t="n">
        <v>46301</v>
      </c>
      <c r="B106" s="10">
        <f>"Z"&amp;TEXT(ROW()-4,"0000")</f>
        <v/>
      </c>
      <c r="C106" s="8" t="inlineStr">
        <is>
          <t>App A</t>
        </is>
      </c>
      <c r="D106" s="8" t="inlineStr">
        <is>
          <t>Veg biryani</t>
        </is>
      </c>
      <c r="E106" s="8" t="n">
        <v>1</v>
      </c>
      <c r="F106" s="11">
        <f>E106*_xlfn.XLOOKUP(D106,Menu!$A$5:$A$10,Menu!$B$5:$B$10,0)</f>
        <v/>
      </c>
      <c r="G106" s="12">
        <f>ROUND(F106*Setup!$B$4,2)</f>
        <v/>
      </c>
      <c r="H106" s="12">
        <f>ROUND(F106*_xlfn.XLOOKUP(C106,Setup!$A$8:$A$10,Setup!$B$8:$B$10,0),2)</f>
        <v/>
      </c>
      <c r="I106" s="11">
        <f>E106*_xlfn.XLOOKUP(D106,Menu!$A$5:$A$10,Menu!$C$5:$C$10,0)</f>
        <v/>
      </c>
      <c r="J106" s="11">
        <f>Setup!$B$5</f>
        <v/>
      </c>
      <c r="K106" s="12">
        <f>F106-H106-I106-J106</f>
        <v/>
      </c>
    </row>
    <row r="107">
      <c r="A107" s="4" t="n">
        <v>46301</v>
      </c>
      <c r="B107" s="10">
        <f>"Z"&amp;TEXT(ROW()-4,"0000")</f>
        <v/>
      </c>
      <c r="C107" s="8" t="inlineStr">
        <is>
          <t>App B</t>
        </is>
      </c>
      <c r="D107" s="8" t="inlineStr">
        <is>
          <t>Paneer thali</t>
        </is>
      </c>
      <c r="E107" s="8" t="n">
        <v>1</v>
      </c>
      <c r="F107" s="11">
        <f>E107*_xlfn.XLOOKUP(D107,Menu!$A$5:$A$10,Menu!$B$5:$B$10,0)</f>
        <v/>
      </c>
      <c r="G107" s="12">
        <f>ROUND(F107*Setup!$B$4,2)</f>
        <v/>
      </c>
      <c r="H107" s="12">
        <f>ROUND(F107*_xlfn.XLOOKUP(C107,Setup!$A$8:$A$10,Setup!$B$8:$B$10,0),2)</f>
        <v/>
      </c>
      <c r="I107" s="11">
        <f>E107*_xlfn.XLOOKUP(D107,Menu!$A$5:$A$10,Menu!$C$5:$C$10,0)</f>
        <v/>
      </c>
      <c r="J107" s="11">
        <f>Setup!$B$5</f>
        <v/>
      </c>
      <c r="K107" s="12">
        <f>F107-H107-I107-J107</f>
        <v/>
      </c>
    </row>
    <row r="108">
      <c r="A108" s="4" t="n">
        <v>46301</v>
      </c>
      <c r="B108" s="10">
        <f>"Z"&amp;TEXT(ROW()-4,"0000")</f>
        <v/>
      </c>
      <c r="C108" s="8" t="inlineStr">
        <is>
          <t>Direct</t>
        </is>
      </c>
      <c r="D108" s="8" t="inlineStr">
        <is>
          <t>Veg biryani</t>
        </is>
      </c>
      <c r="E108" s="8" t="n">
        <v>1</v>
      </c>
      <c r="F108" s="11">
        <f>E108*_xlfn.XLOOKUP(D108,Menu!$A$5:$A$10,Menu!$B$5:$B$10,0)</f>
        <v/>
      </c>
      <c r="G108" s="12">
        <f>ROUND(F108*Setup!$B$4,2)</f>
        <v/>
      </c>
      <c r="H108" s="12">
        <f>ROUND(F108*_xlfn.XLOOKUP(C108,Setup!$A$8:$A$10,Setup!$B$8:$B$10,0),2)</f>
        <v/>
      </c>
      <c r="I108" s="11">
        <f>E108*_xlfn.XLOOKUP(D108,Menu!$A$5:$A$10,Menu!$C$5:$C$10,0)</f>
        <v/>
      </c>
      <c r="J108" s="11">
        <f>Setup!$B$5</f>
        <v/>
      </c>
      <c r="K108" s="12">
        <f>F108-H108-I108-J108</f>
        <v/>
      </c>
    </row>
    <row r="109">
      <c r="A109" s="4" t="n">
        <v>46301</v>
      </c>
      <c r="B109" s="10">
        <f>"Z"&amp;TEXT(ROW()-4,"0000")</f>
        <v/>
      </c>
      <c r="C109" s="8" t="inlineStr">
        <is>
          <t>App A</t>
        </is>
      </c>
      <c r="D109" s="8" t="inlineStr">
        <is>
          <t>Chicken thali</t>
        </is>
      </c>
      <c r="E109" s="8" t="n">
        <v>2</v>
      </c>
      <c r="F109" s="11">
        <f>E109*_xlfn.XLOOKUP(D109,Menu!$A$5:$A$10,Menu!$B$5:$B$10,0)</f>
        <v/>
      </c>
      <c r="G109" s="12">
        <f>ROUND(F109*Setup!$B$4,2)</f>
        <v/>
      </c>
      <c r="H109" s="12">
        <f>ROUND(F109*_xlfn.XLOOKUP(C109,Setup!$A$8:$A$10,Setup!$B$8:$B$10,0),2)</f>
        <v/>
      </c>
      <c r="I109" s="11">
        <f>E109*_xlfn.XLOOKUP(D109,Menu!$A$5:$A$10,Menu!$C$5:$C$10,0)</f>
        <v/>
      </c>
      <c r="J109" s="11">
        <f>Setup!$B$5</f>
        <v/>
      </c>
      <c r="K109" s="12">
        <f>F109-H109-I109-J109</f>
        <v/>
      </c>
    </row>
    <row r="110">
      <c r="A110" s="4" t="n">
        <v>46301</v>
      </c>
      <c r="B110" s="10">
        <f>"Z"&amp;TEXT(ROW()-4,"0000")</f>
        <v/>
      </c>
      <c r="C110" s="8" t="inlineStr">
        <is>
          <t>App A</t>
        </is>
      </c>
      <c r="D110" s="8" t="inlineStr">
        <is>
          <t>Chicken thali</t>
        </is>
      </c>
      <c r="E110" s="8" t="n">
        <v>2</v>
      </c>
      <c r="F110" s="11">
        <f>E110*_xlfn.XLOOKUP(D110,Menu!$A$5:$A$10,Menu!$B$5:$B$10,0)</f>
        <v/>
      </c>
      <c r="G110" s="12">
        <f>ROUND(F110*Setup!$B$4,2)</f>
        <v/>
      </c>
      <c r="H110" s="12">
        <f>ROUND(F110*_xlfn.XLOOKUP(C110,Setup!$A$8:$A$10,Setup!$B$8:$B$10,0),2)</f>
        <v/>
      </c>
      <c r="I110" s="11">
        <f>E110*_xlfn.XLOOKUP(D110,Menu!$A$5:$A$10,Menu!$C$5:$C$10,0)</f>
        <v/>
      </c>
      <c r="J110" s="11">
        <f>Setup!$B$5</f>
        <v/>
      </c>
      <c r="K110" s="12">
        <f>F110-H110-I110-J110</f>
        <v/>
      </c>
    </row>
    <row r="111">
      <c r="A111" s="4" t="n">
        <v>46301</v>
      </c>
      <c r="B111" s="10">
        <f>"Z"&amp;TEXT(ROW()-4,"0000")</f>
        <v/>
      </c>
      <c r="C111" s="8" t="inlineStr">
        <is>
          <t>App A</t>
        </is>
      </c>
      <c r="D111" s="8" t="inlineStr">
        <is>
          <t>Misal pav</t>
        </is>
      </c>
      <c r="E111" s="8" t="n">
        <v>1</v>
      </c>
      <c r="F111" s="11">
        <f>E111*_xlfn.XLOOKUP(D111,Menu!$A$5:$A$10,Menu!$B$5:$B$10,0)</f>
        <v/>
      </c>
      <c r="G111" s="12">
        <f>ROUND(F111*Setup!$B$4,2)</f>
        <v/>
      </c>
      <c r="H111" s="12">
        <f>ROUND(F111*_xlfn.XLOOKUP(C111,Setup!$A$8:$A$10,Setup!$B$8:$B$10,0),2)</f>
        <v/>
      </c>
      <c r="I111" s="11">
        <f>E111*_xlfn.XLOOKUP(D111,Menu!$A$5:$A$10,Menu!$C$5:$C$10,0)</f>
        <v/>
      </c>
      <c r="J111" s="11">
        <f>Setup!$B$5</f>
        <v/>
      </c>
      <c r="K111" s="12">
        <f>F111-H111-I111-J111</f>
        <v/>
      </c>
    </row>
    <row r="112">
      <c r="A112" s="4" t="n">
        <v>46301</v>
      </c>
      <c r="B112" s="10">
        <f>"Z"&amp;TEXT(ROW()-4,"0000")</f>
        <v/>
      </c>
      <c r="C112" s="8" t="inlineStr">
        <is>
          <t>App A</t>
        </is>
      </c>
      <c r="D112" s="8" t="inlineStr">
        <is>
          <t>Chicken thali</t>
        </is>
      </c>
      <c r="E112" s="8" t="n">
        <v>2</v>
      </c>
      <c r="F112" s="11">
        <f>E112*_xlfn.XLOOKUP(D112,Menu!$A$5:$A$10,Menu!$B$5:$B$10,0)</f>
        <v/>
      </c>
      <c r="G112" s="12">
        <f>ROUND(F112*Setup!$B$4,2)</f>
        <v/>
      </c>
      <c r="H112" s="12">
        <f>ROUND(F112*_xlfn.XLOOKUP(C112,Setup!$A$8:$A$10,Setup!$B$8:$B$10,0),2)</f>
        <v/>
      </c>
      <c r="I112" s="11">
        <f>E112*_xlfn.XLOOKUP(D112,Menu!$A$5:$A$10,Menu!$C$5:$C$10,0)</f>
        <v/>
      </c>
      <c r="J112" s="11">
        <f>Setup!$B$5</f>
        <v/>
      </c>
      <c r="K112" s="12">
        <f>F112-H112-I112-J112</f>
        <v/>
      </c>
    </row>
    <row r="113">
      <c r="A113" s="4" t="n">
        <v>46301</v>
      </c>
      <c r="B113" s="10">
        <f>"Z"&amp;TEXT(ROW()-4,"0000")</f>
        <v/>
      </c>
      <c r="C113" s="8" t="inlineStr">
        <is>
          <t>App B</t>
        </is>
      </c>
      <c r="D113" s="8" t="inlineStr">
        <is>
          <t>Veg biryani</t>
        </is>
      </c>
      <c r="E113" s="8" t="n">
        <v>1</v>
      </c>
      <c r="F113" s="11">
        <f>E113*_xlfn.XLOOKUP(D113,Menu!$A$5:$A$10,Menu!$B$5:$B$10,0)</f>
        <v/>
      </c>
      <c r="G113" s="12">
        <f>ROUND(F113*Setup!$B$4,2)</f>
        <v/>
      </c>
      <c r="H113" s="12">
        <f>ROUND(F113*_xlfn.XLOOKUP(C113,Setup!$A$8:$A$10,Setup!$B$8:$B$10,0),2)</f>
        <v/>
      </c>
      <c r="I113" s="11">
        <f>E113*_xlfn.XLOOKUP(D113,Menu!$A$5:$A$10,Menu!$C$5:$C$10,0)</f>
        <v/>
      </c>
      <c r="J113" s="11">
        <f>Setup!$B$5</f>
        <v/>
      </c>
      <c r="K113" s="12">
        <f>F113-H113-I113-J113</f>
        <v/>
      </c>
    </row>
    <row r="114">
      <c r="A114" s="4" t="n">
        <v>46301</v>
      </c>
      <c r="B114" s="10">
        <f>"Z"&amp;TEXT(ROW()-4,"0000")</f>
        <v/>
      </c>
      <c r="C114" s="8" t="inlineStr">
        <is>
          <t>App A</t>
        </is>
      </c>
      <c r="D114" s="8" t="inlineStr">
        <is>
          <t>Chicken thali</t>
        </is>
      </c>
      <c r="E114" s="8" t="n">
        <v>2</v>
      </c>
      <c r="F114" s="11">
        <f>E114*_xlfn.XLOOKUP(D114,Menu!$A$5:$A$10,Menu!$B$5:$B$10,0)</f>
        <v/>
      </c>
      <c r="G114" s="12">
        <f>ROUND(F114*Setup!$B$4,2)</f>
        <v/>
      </c>
      <c r="H114" s="12">
        <f>ROUND(F114*_xlfn.XLOOKUP(C114,Setup!$A$8:$A$10,Setup!$B$8:$B$10,0),2)</f>
        <v/>
      </c>
      <c r="I114" s="11">
        <f>E114*_xlfn.XLOOKUP(D114,Menu!$A$5:$A$10,Menu!$C$5:$C$10,0)</f>
        <v/>
      </c>
      <c r="J114" s="11">
        <f>Setup!$B$5</f>
        <v/>
      </c>
      <c r="K114" s="12">
        <f>F114-H114-I114-J114</f>
        <v/>
      </c>
    </row>
    <row r="115">
      <c r="A115" s="4" t="n">
        <v>46301</v>
      </c>
      <c r="B115" s="10">
        <f>"Z"&amp;TEXT(ROW()-4,"0000")</f>
        <v/>
      </c>
      <c r="C115" s="8" t="inlineStr">
        <is>
          <t>App B</t>
        </is>
      </c>
      <c r="D115" s="8" t="inlineStr">
        <is>
          <t>Veg biryani</t>
        </is>
      </c>
      <c r="E115" s="8" t="n">
        <v>2</v>
      </c>
      <c r="F115" s="11">
        <f>E115*_xlfn.XLOOKUP(D115,Menu!$A$5:$A$10,Menu!$B$5:$B$10,0)</f>
        <v/>
      </c>
      <c r="G115" s="12">
        <f>ROUND(F115*Setup!$B$4,2)</f>
        <v/>
      </c>
      <c r="H115" s="12">
        <f>ROUND(F115*_xlfn.XLOOKUP(C115,Setup!$A$8:$A$10,Setup!$B$8:$B$10,0),2)</f>
        <v/>
      </c>
      <c r="I115" s="11">
        <f>E115*_xlfn.XLOOKUP(D115,Menu!$A$5:$A$10,Menu!$C$5:$C$10,0)</f>
        <v/>
      </c>
      <c r="J115" s="11">
        <f>Setup!$B$5</f>
        <v/>
      </c>
      <c r="K115" s="12">
        <f>F115-H115-I115-J115</f>
        <v/>
      </c>
    </row>
    <row r="116">
      <c r="A116" s="4" t="n">
        <v>46301</v>
      </c>
      <c r="B116" s="10">
        <f>"Z"&amp;TEXT(ROW()-4,"0000")</f>
        <v/>
      </c>
      <c r="C116" s="8" t="inlineStr">
        <is>
          <t>App B</t>
        </is>
      </c>
      <c r="D116" s="8" t="inlineStr">
        <is>
          <t>Chicken thali</t>
        </is>
      </c>
      <c r="E116" s="8" t="n">
        <v>2</v>
      </c>
      <c r="F116" s="11">
        <f>E116*_xlfn.XLOOKUP(D116,Menu!$A$5:$A$10,Menu!$B$5:$B$10,0)</f>
        <v/>
      </c>
      <c r="G116" s="12">
        <f>ROUND(F116*Setup!$B$4,2)</f>
        <v/>
      </c>
      <c r="H116" s="12">
        <f>ROUND(F116*_xlfn.XLOOKUP(C116,Setup!$A$8:$A$10,Setup!$B$8:$B$10,0),2)</f>
        <v/>
      </c>
      <c r="I116" s="11">
        <f>E116*_xlfn.XLOOKUP(D116,Menu!$A$5:$A$10,Menu!$C$5:$C$10,0)</f>
        <v/>
      </c>
      <c r="J116" s="11">
        <f>Setup!$B$5</f>
        <v/>
      </c>
      <c r="K116" s="12">
        <f>F116-H116-I116-J116</f>
        <v/>
      </c>
    </row>
    <row r="117">
      <c r="A117" s="4" t="n">
        <v>46301</v>
      </c>
      <c r="B117" s="10">
        <f>"Z"&amp;TEXT(ROW()-4,"0000")</f>
        <v/>
      </c>
      <c r="C117" s="8" t="inlineStr">
        <is>
          <t>App B</t>
        </is>
      </c>
      <c r="D117" s="8" t="inlineStr">
        <is>
          <t>Dal khichdi</t>
        </is>
      </c>
      <c r="E117" s="8" t="n">
        <v>2</v>
      </c>
      <c r="F117" s="11">
        <f>E117*_xlfn.XLOOKUP(D117,Menu!$A$5:$A$10,Menu!$B$5:$B$10,0)</f>
        <v/>
      </c>
      <c r="G117" s="12">
        <f>ROUND(F117*Setup!$B$4,2)</f>
        <v/>
      </c>
      <c r="H117" s="12">
        <f>ROUND(F117*_xlfn.XLOOKUP(C117,Setup!$A$8:$A$10,Setup!$B$8:$B$10,0),2)</f>
        <v/>
      </c>
      <c r="I117" s="11">
        <f>E117*_xlfn.XLOOKUP(D117,Menu!$A$5:$A$10,Menu!$C$5:$C$10,0)</f>
        <v/>
      </c>
      <c r="J117" s="11">
        <f>Setup!$B$5</f>
        <v/>
      </c>
      <c r="K117" s="12">
        <f>F117-H117-I117-J117</f>
        <v/>
      </c>
    </row>
    <row r="118">
      <c r="A118" s="4" t="n">
        <v>46301</v>
      </c>
      <c r="B118" s="10">
        <f>"Z"&amp;TEXT(ROW()-4,"0000")</f>
        <v/>
      </c>
      <c r="C118" s="8" t="inlineStr">
        <is>
          <t>App B</t>
        </is>
      </c>
      <c r="D118" s="8" t="inlineStr">
        <is>
          <t>Dal khichdi</t>
        </is>
      </c>
      <c r="E118" s="8" t="n">
        <v>2</v>
      </c>
      <c r="F118" s="11">
        <f>E118*_xlfn.XLOOKUP(D118,Menu!$A$5:$A$10,Menu!$B$5:$B$10,0)</f>
        <v/>
      </c>
      <c r="G118" s="12">
        <f>ROUND(F118*Setup!$B$4,2)</f>
        <v/>
      </c>
      <c r="H118" s="12">
        <f>ROUND(F118*_xlfn.XLOOKUP(C118,Setup!$A$8:$A$10,Setup!$B$8:$B$10,0),2)</f>
        <v/>
      </c>
      <c r="I118" s="11">
        <f>E118*_xlfn.XLOOKUP(D118,Menu!$A$5:$A$10,Menu!$C$5:$C$10,0)</f>
        <v/>
      </c>
      <c r="J118" s="11">
        <f>Setup!$B$5</f>
        <v/>
      </c>
      <c r="K118" s="12">
        <f>F118-H118-I118-J118</f>
        <v/>
      </c>
    </row>
    <row r="119">
      <c r="A119" s="4" t="n">
        <v>46301</v>
      </c>
      <c r="B119" s="10">
        <f>"Z"&amp;TEXT(ROW()-4,"0000")</f>
        <v/>
      </c>
      <c r="C119" s="8" t="inlineStr">
        <is>
          <t>Direct</t>
        </is>
      </c>
      <c r="D119" s="8" t="inlineStr">
        <is>
          <t>Misal pav</t>
        </is>
      </c>
      <c r="E119" s="8" t="n">
        <v>2</v>
      </c>
      <c r="F119" s="11">
        <f>E119*_xlfn.XLOOKUP(D119,Menu!$A$5:$A$10,Menu!$B$5:$B$10,0)</f>
        <v/>
      </c>
      <c r="G119" s="12">
        <f>ROUND(F119*Setup!$B$4,2)</f>
        <v/>
      </c>
      <c r="H119" s="12">
        <f>ROUND(F119*_xlfn.XLOOKUP(C119,Setup!$A$8:$A$10,Setup!$B$8:$B$10,0),2)</f>
        <v/>
      </c>
      <c r="I119" s="11">
        <f>E119*_xlfn.XLOOKUP(D119,Menu!$A$5:$A$10,Menu!$C$5:$C$10,0)</f>
        <v/>
      </c>
      <c r="J119" s="11">
        <f>Setup!$B$5</f>
        <v/>
      </c>
      <c r="K119" s="12">
        <f>F119-H119-I119-J119</f>
        <v/>
      </c>
    </row>
    <row r="120">
      <c r="A120" s="4" t="n">
        <v>46302</v>
      </c>
      <c r="B120" s="10">
        <f>"Z"&amp;TEXT(ROW()-4,"0000")</f>
        <v/>
      </c>
      <c r="C120" s="8" t="inlineStr">
        <is>
          <t>Direct</t>
        </is>
      </c>
      <c r="D120" s="8" t="inlineStr">
        <is>
          <t>Misal pav</t>
        </is>
      </c>
      <c r="E120" s="8" t="n">
        <v>2</v>
      </c>
      <c r="F120" s="11">
        <f>E120*_xlfn.XLOOKUP(D120,Menu!$A$5:$A$10,Menu!$B$5:$B$10,0)</f>
        <v/>
      </c>
      <c r="G120" s="12">
        <f>ROUND(F120*Setup!$B$4,2)</f>
        <v/>
      </c>
      <c r="H120" s="12">
        <f>ROUND(F120*_xlfn.XLOOKUP(C120,Setup!$A$8:$A$10,Setup!$B$8:$B$10,0),2)</f>
        <v/>
      </c>
      <c r="I120" s="11">
        <f>E120*_xlfn.XLOOKUP(D120,Menu!$A$5:$A$10,Menu!$C$5:$C$10,0)</f>
        <v/>
      </c>
      <c r="J120" s="11">
        <f>Setup!$B$5</f>
        <v/>
      </c>
      <c r="K120" s="12">
        <f>F120-H120-I120-J120</f>
        <v/>
      </c>
    </row>
    <row r="121">
      <c r="A121" s="4" t="n">
        <v>46302</v>
      </c>
      <c r="B121" s="10">
        <f>"Z"&amp;TEXT(ROW()-4,"0000")</f>
        <v/>
      </c>
      <c r="C121" s="8" t="inlineStr">
        <is>
          <t>App A</t>
        </is>
      </c>
      <c r="D121" s="8" t="inlineStr">
        <is>
          <t>Misal pav</t>
        </is>
      </c>
      <c r="E121" s="8" t="n">
        <v>1</v>
      </c>
      <c r="F121" s="11">
        <f>E121*_xlfn.XLOOKUP(D121,Menu!$A$5:$A$10,Menu!$B$5:$B$10,0)</f>
        <v/>
      </c>
      <c r="G121" s="12">
        <f>ROUND(F121*Setup!$B$4,2)</f>
        <v/>
      </c>
      <c r="H121" s="12">
        <f>ROUND(F121*_xlfn.XLOOKUP(C121,Setup!$A$8:$A$10,Setup!$B$8:$B$10,0),2)</f>
        <v/>
      </c>
      <c r="I121" s="11">
        <f>E121*_xlfn.XLOOKUP(D121,Menu!$A$5:$A$10,Menu!$C$5:$C$10,0)</f>
        <v/>
      </c>
      <c r="J121" s="11">
        <f>Setup!$B$5</f>
        <v/>
      </c>
      <c r="K121" s="12">
        <f>F121-H121-I121-J121</f>
        <v/>
      </c>
    </row>
    <row r="122">
      <c r="A122" s="4" t="n">
        <v>46302</v>
      </c>
      <c r="B122" s="10">
        <f>"Z"&amp;TEXT(ROW()-4,"0000")</f>
        <v/>
      </c>
      <c r="C122" s="8" t="inlineStr">
        <is>
          <t>App A</t>
        </is>
      </c>
      <c r="D122" s="8" t="inlineStr">
        <is>
          <t>Paneer thali</t>
        </is>
      </c>
      <c r="E122" s="8" t="n">
        <v>1</v>
      </c>
      <c r="F122" s="11">
        <f>E122*_xlfn.XLOOKUP(D122,Menu!$A$5:$A$10,Menu!$B$5:$B$10,0)</f>
        <v/>
      </c>
      <c r="G122" s="12">
        <f>ROUND(F122*Setup!$B$4,2)</f>
        <v/>
      </c>
      <c r="H122" s="12">
        <f>ROUND(F122*_xlfn.XLOOKUP(C122,Setup!$A$8:$A$10,Setup!$B$8:$B$10,0),2)</f>
        <v/>
      </c>
      <c r="I122" s="11">
        <f>E122*_xlfn.XLOOKUP(D122,Menu!$A$5:$A$10,Menu!$C$5:$C$10,0)</f>
        <v/>
      </c>
      <c r="J122" s="11">
        <f>Setup!$B$5</f>
        <v/>
      </c>
      <c r="K122" s="12">
        <f>F122-H122-I122-J122</f>
        <v/>
      </c>
    </row>
    <row r="123">
      <c r="A123" s="4" t="n">
        <v>46302</v>
      </c>
      <c r="B123" s="10">
        <f>"Z"&amp;TEXT(ROW()-4,"0000")</f>
        <v/>
      </c>
      <c r="C123" s="8" t="inlineStr">
        <is>
          <t>App A</t>
        </is>
      </c>
      <c r="D123" s="8" t="inlineStr">
        <is>
          <t>Misal pav</t>
        </is>
      </c>
      <c r="E123" s="8" t="n">
        <v>1</v>
      </c>
      <c r="F123" s="11">
        <f>E123*_xlfn.XLOOKUP(D123,Menu!$A$5:$A$10,Menu!$B$5:$B$10,0)</f>
        <v/>
      </c>
      <c r="G123" s="12">
        <f>ROUND(F123*Setup!$B$4,2)</f>
        <v/>
      </c>
      <c r="H123" s="12">
        <f>ROUND(F123*_xlfn.XLOOKUP(C123,Setup!$A$8:$A$10,Setup!$B$8:$B$10,0),2)</f>
        <v/>
      </c>
      <c r="I123" s="11">
        <f>E123*_xlfn.XLOOKUP(D123,Menu!$A$5:$A$10,Menu!$C$5:$C$10,0)</f>
        <v/>
      </c>
      <c r="J123" s="11">
        <f>Setup!$B$5</f>
        <v/>
      </c>
      <c r="K123" s="12">
        <f>F123-H123-I123-J123</f>
        <v/>
      </c>
    </row>
    <row r="124">
      <c r="A124" s="4" t="n">
        <v>46302</v>
      </c>
      <c r="B124" s="10">
        <f>"Z"&amp;TEXT(ROW()-4,"0000")</f>
        <v/>
      </c>
      <c r="C124" s="8" t="inlineStr">
        <is>
          <t>App A</t>
        </is>
      </c>
      <c r="D124" s="8" t="inlineStr">
        <is>
          <t>Misal pav</t>
        </is>
      </c>
      <c r="E124" s="8" t="n">
        <v>2</v>
      </c>
      <c r="F124" s="11">
        <f>E124*_xlfn.XLOOKUP(D124,Menu!$A$5:$A$10,Menu!$B$5:$B$10,0)</f>
        <v/>
      </c>
      <c r="G124" s="12">
        <f>ROUND(F124*Setup!$B$4,2)</f>
        <v/>
      </c>
      <c r="H124" s="12">
        <f>ROUND(F124*_xlfn.XLOOKUP(C124,Setup!$A$8:$A$10,Setup!$B$8:$B$10,0),2)</f>
        <v/>
      </c>
      <c r="I124" s="11">
        <f>E124*_xlfn.XLOOKUP(D124,Menu!$A$5:$A$10,Menu!$C$5:$C$10,0)</f>
        <v/>
      </c>
      <c r="J124" s="11">
        <f>Setup!$B$5</f>
        <v/>
      </c>
      <c r="K124" s="12">
        <f>F124-H124-I124-J124</f>
        <v/>
      </c>
    </row>
    <row r="125">
      <c r="A125" s="4" t="n">
        <v>46302</v>
      </c>
      <c r="B125" s="10">
        <f>"Z"&amp;TEXT(ROW()-4,"0000")</f>
        <v/>
      </c>
      <c r="C125" s="8" t="inlineStr">
        <is>
          <t>App B</t>
        </is>
      </c>
      <c r="D125" s="8" t="inlineStr">
        <is>
          <t>Veg biryani</t>
        </is>
      </c>
      <c r="E125" s="8" t="n">
        <v>1</v>
      </c>
      <c r="F125" s="11">
        <f>E125*_xlfn.XLOOKUP(D125,Menu!$A$5:$A$10,Menu!$B$5:$B$10,0)</f>
        <v/>
      </c>
      <c r="G125" s="12">
        <f>ROUND(F125*Setup!$B$4,2)</f>
        <v/>
      </c>
      <c r="H125" s="12">
        <f>ROUND(F125*_xlfn.XLOOKUP(C125,Setup!$A$8:$A$10,Setup!$B$8:$B$10,0),2)</f>
        <v/>
      </c>
      <c r="I125" s="11">
        <f>E125*_xlfn.XLOOKUP(D125,Menu!$A$5:$A$10,Menu!$C$5:$C$10,0)</f>
        <v/>
      </c>
      <c r="J125" s="11">
        <f>Setup!$B$5</f>
        <v/>
      </c>
      <c r="K125" s="12">
        <f>F125-H125-I125-J125</f>
        <v/>
      </c>
    </row>
    <row r="126">
      <c r="A126" s="4" t="n">
        <v>46302</v>
      </c>
      <c r="B126" s="10">
        <f>"Z"&amp;TEXT(ROW()-4,"0000")</f>
        <v/>
      </c>
      <c r="C126" s="8" t="inlineStr">
        <is>
          <t>App A</t>
        </is>
      </c>
      <c r="D126" s="8" t="inlineStr">
        <is>
          <t>Veg biryani</t>
        </is>
      </c>
      <c r="E126" s="8" t="n">
        <v>3</v>
      </c>
      <c r="F126" s="11">
        <f>E126*_xlfn.XLOOKUP(D126,Menu!$A$5:$A$10,Menu!$B$5:$B$10,0)</f>
        <v/>
      </c>
      <c r="G126" s="12">
        <f>ROUND(F126*Setup!$B$4,2)</f>
        <v/>
      </c>
      <c r="H126" s="12">
        <f>ROUND(F126*_xlfn.XLOOKUP(C126,Setup!$A$8:$A$10,Setup!$B$8:$B$10,0),2)</f>
        <v/>
      </c>
      <c r="I126" s="11">
        <f>E126*_xlfn.XLOOKUP(D126,Menu!$A$5:$A$10,Menu!$C$5:$C$10,0)</f>
        <v/>
      </c>
      <c r="J126" s="11">
        <f>Setup!$B$5</f>
        <v/>
      </c>
      <c r="K126" s="12">
        <f>F126-H126-I126-J126</f>
        <v/>
      </c>
    </row>
    <row r="127">
      <c r="A127" s="4" t="n">
        <v>46302</v>
      </c>
      <c r="B127" s="10">
        <f>"Z"&amp;TEXT(ROW()-4,"0000")</f>
        <v/>
      </c>
      <c r="C127" s="8" t="inlineStr">
        <is>
          <t>App B</t>
        </is>
      </c>
      <c r="D127" s="8" t="inlineStr">
        <is>
          <t>Dal khichdi</t>
        </is>
      </c>
      <c r="E127" s="8" t="n">
        <v>1</v>
      </c>
      <c r="F127" s="11">
        <f>E127*_xlfn.XLOOKUP(D127,Menu!$A$5:$A$10,Menu!$B$5:$B$10,0)</f>
        <v/>
      </c>
      <c r="G127" s="12">
        <f>ROUND(F127*Setup!$B$4,2)</f>
        <v/>
      </c>
      <c r="H127" s="12">
        <f>ROUND(F127*_xlfn.XLOOKUP(C127,Setup!$A$8:$A$10,Setup!$B$8:$B$10,0),2)</f>
        <v/>
      </c>
      <c r="I127" s="11">
        <f>E127*_xlfn.XLOOKUP(D127,Menu!$A$5:$A$10,Menu!$C$5:$C$10,0)</f>
        <v/>
      </c>
      <c r="J127" s="11">
        <f>Setup!$B$5</f>
        <v/>
      </c>
      <c r="K127" s="12">
        <f>F127-H127-I127-J127</f>
        <v/>
      </c>
    </row>
    <row r="128">
      <c r="A128" s="4" t="n">
        <v>46302</v>
      </c>
      <c r="B128" s="10">
        <f>"Z"&amp;TEXT(ROW()-4,"0000")</f>
        <v/>
      </c>
      <c r="C128" s="8" t="inlineStr">
        <is>
          <t>App A</t>
        </is>
      </c>
      <c r="D128" s="8" t="inlineStr">
        <is>
          <t>Chicken biryani</t>
        </is>
      </c>
      <c r="E128" s="8" t="n">
        <v>1</v>
      </c>
      <c r="F128" s="11">
        <f>E128*_xlfn.XLOOKUP(D128,Menu!$A$5:$A$10,Menu!$B$5:$B$10,0)</f>
        <v/>
      </c>
      <c r="G128" s="12">
        <f>ROUND(F128*Setup!$B$4,2)</f>
        <v/>
      </c>
      <c r="H128" s="12">
        <f>ROUND(F128*_xlfn.XLOOKUP(C128,Setup!$A$8:$A$10,Setup!$B$8:$B$10,0),2)</f>
        <v/>
      </c>
      <c r="I128" s="11">
        <f>E128*_xlfn.XLOOKUP(D128,Menu!$A$5:$A$10,Menu!$C$5:$C$10,0)</f>
        <v/>
      </c>
      <c r="J128" s="11">
        <f>Setup!$B$5</f>
        <v/>
      </c>
      <c r="K128" s="12">
        <f>F128-H128-I128-J128</f>
        <v/>
      </c>
    </row>
    <row r="129">
      <c r="A129" s="4" t="n">
        <v>46302</v>
      </c>
      <c r="B129" s="10">
        <f>"Z"&amp;TEXT(ROW()-4,"0000")</f>
        <v/>
      </c>
      <c r="C129" s="8" t="inlineStr">
        <is>
          <t>App A</t>
        </is>
      </c>
      <c r="D129" s="8" t="inlineStr">
        <is>
          <t>Misal pav</t>
        </is>
      </c>
      <c r="E129" s="8" t="n">
        <v>1</v>
      </c>
      <c r="F129" s="11">
        <f>E129*_xlfn.XLOOKUP(D129,Menu!$A$5:$A$10,Menu!$B$5:$B$10,0)</f>
        <v/>
      </c>
      <c r="G129" s="12">
        <f>ROUND(F129*Setup!$B$4,2)</f>
        <v/>
      </c>
      <c r="H129" s="12">
        <f>ROUND(F129*_xlfn.XLOOKUP(C129,Setup!$A$8:$A$10,Setup!$B$8:$B$10,0),2)</f>
        <v/>
      </c>
      <c r="I129" s="11">
        <f>E129*_xlfn.XLOOKUP(D129,Menu!$A$5:$A$10,Menu!$C$5:$C$10,0)</f>
        <v/>
      </c>
      <c r="J129" s="11">
        <f>Setup!$B$5</f>
        <v/>
      </c>
      <c r="K129" s="12">
        <f>F129-H129-I129-J129</f>
        <v/>
      </c>
    </row>
    <row r="130">
      <c r="A130" s="4" t="n">
        <v>46302</v>
      </c>
      <c r="B130" s="10">
        <f>"Z"&amp;TEXT(ROW()-4,"0000")</f>
        <v/>
      </c>
      <c r="C130" s="8" t="inlineStr">
        <is>
          <t>App A</t>
        </is>
      </c>
      <c r="D130" s="8" t="inlineStr">
        <is>
          <t>Dal khichdi</t>
        </is>
      </c>
      <c r="E130" s="8" t="n">
        <v>1</v>
      </c>
      <c r="F130" s="11">
        <f>E130*_xlfn.XLOOKUP(D130,Menu!$A$5:$A$10,Menu!$B$5:$B$10,0)</f>
        <v/>
      </c>
      <c r="G130" s="12">
        <f>ROUND(F130*Setup!$B$4,2)</f>
        <v/>
      </c>
      <c r="H130" s="12">
        <f>ROUND(F130*_xlfn.XLOOKUP(C130,Setup!$A$8:$A$10,Setup!$B$8:$B$10,0),2)</f>
        <v/>
      </c>
      <c r="I130" s="11">
        <f>E130*_xlfn.XLOOKUP(D130,Menu!$A$5:$A$10,Menu!$C$5:$C$10,0)</f>
        <v/>
      </c>
      <c r="J130" s="11">
        <f>Setup!$B$5</f>
        <v/>
      </c>
      <c r="K130" s="12">
        <f>F130-H130-I130-J130</f>
        <v/>
      </c>
    </row>
    <row r="131">
      <c r="A131" s="4" t="n">
        <v>46302</v>
      </c>
      <c r="B131" s="10">
        <f>"Z"&amp;TEXT(ROW()-4,"0000")</f>
        <v/>
      </c>
      <c r="C131" s="8" t="inlineStr">
        <is>
          <t>Direct</t>
        </is>
      </c>
      <c r="D131" s="8" t="inlineStr">
        <is>
          <t>Dal khichdi</t>
        </is>
      </c>
      <c r="E131" s="8" t="n">
        <v>1</v>
      </c>
      <c r="F131" s="11">
        <f>E131*_xlfn.XLOOKUP(D131,Menu!$A$5:$A$10,Menu!$B$5:$B$10,0)</f>
        <v/>
      </c>
      <c r="G131" s="12">
        <f>ROUND(F131*Setup!$B$4,2)</f>
        <v/>
      </c>
      <c r="H131" s="12">
        <f>ROUND(F131*_xlfn.XLOOKUP(C131,Setup!$A$8:$A$10,Setup!$B$8:$B$10,0),2)</f>
        <v/>
      </c>
      <c r="I131" s="11">
        <f>E131*_xlfn.XLOOKUP(D131,Menu!$A$5:$A$10,Menu!$C$5:$C$10,0)</f>
        <v/>
      </c>
      <c r="J131" s="11">
        <f>Setup!$B$5</f>
        <v/>
      </c>
      <c r="K131" s="12">
        <f>F131-H131-I131-J131</f>
        <v/>
      </c>
    </row>
    <row r="132">
      <c r="A132" s="4" t="n">
        <v>46302</v>
      </c>
      <c r="B132" s="10">
        <f>"Z"&amp;TEXT(ROW()-4,"0000")</f>
        <v/>
      </c>
      <c r="C132" s="8" t="inlineStr">
        <is>
          <t>App B</t>
        </is>
      </c>
      <c r="D132" s="8" t="inlineStr">
        <is>
          <t>Misal pav</t>
        </is>
      </c>
      <c r="E132" s="8" t="n">
        <v>2</v>
      </c>
      <c r="F132" s="11">
        <f>E132*_xlfn.XLOOKUP(D132,Menu!$A$5:$A$10,Menu!$B$5:$B$10,0)</f>
        <v/>
      </c>
      <c r="G132" s="12">
        <f>ROUND(F132*Setup!$B$4,2)</f>
        <v/>
      </c>
      <c r="H132" s="12">
        <f>ROUND(F132*_xlfn.XLOOKUP(C132,Setup!$A$8:$A$10,Setup!$B$8:$B$10,0),2)</f>
        <v/>
      </c>
      <c r="I132" s="11">
        <f>E132*_xlfn.XLOOKUP(D132,Menu!$A$5:$A$10,Menu!$C$5:$C$10,0)</f>
        <v/>
      </c>
      <c r="J132" s="11">
        <f>Setup!$B$5</f>
        <v/>
      </c>
      <c r="K132" s="12">
        <f>F132-H132-I132-J132</f>
        <v/>
      </c>
    </row>
    <row r="133">
      <c r="A133" s="4" t="n">
        <v>46302</v>
      </c>
      <c r="B133" s="10">
        <f>"Z"&amp;TEXT(ROW()-4,"0000")</f>
        <v/>
      </c>
      <c r="C133" s="8" t="inlineStr">
        <is>
          <t>App A</t>
        </is>
      </c>
      <c r="D133" s="8" t="inlineStr">
        <is>
          <t>Paneer thali</t>
        </is>
      </c>
      <c r="E133" s="8" t="n">
        <v>1</v>
      </c>
      <c r="F133" s="11">
        <f>E133*_xlfn.XLOOKUP(D133,Menu!$A$5:$A$10,Menu!$B$5:$B$10,0)</f>
        <v/>
      </c>
      <c r="G133" s="12">
        <f>ROUND(F133*Setup!$B$4,2)</f>
        <v/>
      </c>
      <c r="H133" s="12">
        <f>ROUND(F133*_xlfn.XLOOKUP(C133,Setup!$A$8:$A$10,Setup!$B$8:$B$10,0),2)</f>
        <v/>
      </c>
      <c r="I133" s="11">
        <f>E133*_xlfn.XLOOKUP(D133,Menu!$A$5:$A$10,Menu!$C$5:$C$10,0)</f>
        <v/>
      </c>
      <c r="J133" s="11">
        <f>Setup!$B$5</f>
        <v/>
      </c>
      <c r="K133" s="12">
        <f>F133-H133-I133-J133</f>
        <v/>
      </c>
    </row>
    <row r="134">
      <c r="A134" s="4" t="n">
        <v>46302</v>
      </c>
      <c r="B134" s="10">
        <f>"Z"&amp;TEXT(ROW()-4,"0000")</f>
        <v/>
      </c>
      <c r="C134" s="8" t="inlineStr">
        <is>
          <t>Direct</t>
        </is>
      </c>
      <c r="D134" s="8" t="inlineStr">
        <is>
          <t>Dal khichdi</t>
        </is>
      </c>
      <c r="E134" s="8" t="n">
        <v>2</v>
      </c>
      <c r="F134" s="11">
        <f>E134*_xlfn.XLOOKUP(D134,Menu!$A$5:$A$10,Menu!$B$5:$B$10,0)</f>
        <v/>
      </c>
      <c r="G134" s="12">
        <f>ROUND(F134*Setup!$B$4,2)</f>
        <v/>
      </c>
      <c r="H134" s="12">
        <f>ROUND(F134*_xlfn.XLOOKUP(C134,Setup!$A$8:$A$10,Setup!$B$8:$B$10,0),2)</f>
        <v/>
      </c>
      <c r="I134" s="11">
        <f>E134*_xlfn.XLOOKUP(D134,Menu!$A$5:$A$10,Menu!$C$5:$C$10,0)</f>
        <v/>
      </c>
      <c r="J134" s="11">
        <f>Setup!$B$5</f>
        <v/>
      </c>
      <c r="K134" s="12">
        <f>F134-H134-I134-J134</f>
        <v/>
      </c>
    </row>
    <row r="135">
      <c r="A135" s="4" t="n">
        <v>46302</v>
      </c>
      <c r="B135" s="10">
        <f>"Z"&amp;TEXT(ROW()-4,"0000")</f>
        <v/>
      </c>
      <c r="C135" s="8" t="inlineStr">
        <is>
          <t>App B</t>
        </is>
      </c>
      <c r="D135" s="8" t="inlineStr">
        <is>
          <t>Chicken thali</t>
        </is>
      </c>
      <c r="E135" s="8" t="n">
        <v>1</v>
      </c>
      <c r="F135" s="11">
        <f>E135*_xlfn.XLOOKUP(D135,Menu!$A$5:$A$10,Menu!$B$5:$B$10,0)</f>
        <v/>
      </c>
      <c r="G135" s="12">
        <f>ROUND(F135*Setup!$B$4,2)</f>
        <v/>
      </c>
      <c r="H135" s="12">
        <f>ROUND(F135*_xlfn.XLOOKUP(C135,Setup!$A$8:$A$10,Setup!$B$8:$B$10,0),2)</f>
        <v/>
      </c>
      <c r="I135" s="11">
        <f>E135*_xlfn.XLOOKUP(D135,Menu!$A$5:$A$10,Menu!$C$5:$C$10,0)</f>
        <v/>
      </c>
      <c r="J135" s="11">
        <f>Setup!$B$5</f>
        <v/>
      </c>
      <c r="K135" s="12">
        <f>F135-H135-I135-J135</f>
        <v/>
      </c>
    </row>
    <row r="136">
      <c r="A136" s="4" t="n">
        <v>46302</v>
      </c>
      <c r="B136" s="10">
        <f>"Z"&amp;TEXT(ROW()-4,"0000")</f>
        <v/>
      </c>
      <c r="C136" s="8" t="inlineStr">
        <is>
          <t>Direct</t>
        </is>
      </c>
      <c r="D136" s="8" t="inlineStr">
        <is>
          <t>Paneer thali</t>
        </is>
      </c>
      <c r="E136" s="8" t="n">
        <v>1</v>
      </c>
      <c r="F136" s="11">
        <f>E136*_xlfn.XLOOKUP(D136,Menu!$A$5:$A$10,Menu!$B$5:$B$10,0)</f>
        <v/>
      </c>
      <c r="G136" s="12">
        <f>ROUND(F136*Setup!$B$4,2)</f>
        <v/>
      </c>
      <c r="H136" s="12">
        <f>ROUND(F136*_xlfn.XLOOKUP(C136,Setup!$A$8:$A$10,Setup!$B$8:$B$10,0),2)</f>
        <v/>
      </c>
      <c r="I136" s="11">
        <f>E136*_xlfn.XLOOKUP(D136,Menu!$A$5:$A$10,Menu!$C$5:$C$10,0)</f>
        <v/>
      </c>
      <c r="J136" s="11">
        <f>Setup!$B$5</f>
        <v/>
      </c>
      <c r="K136" s="12">
        <f>F136-H136-I136-J136</f>
        <v/>
      </c>
    </row>
    <row r="137">
      <c r="A137" s="4" t="n">
        <v>46303</v>
      </c>
      <c r="B137" s="10">
        <f>"Z"&amp;TEXT(ROW()-4,"0000")</f>
        <v/>
      </c>
      <c r="C137" s="8" t="inlineStr">
        <is>
          <t>App B</t>
        </is>
      </c>
      <c r="D137" s="8" t="inlineStr">
        <is>
          <t>Misal pav</t>
        </is>
      </c>
      <c r="E137" s="8" t="n">
        <v>1</v>
      </c>
      <c r="F137" s="11">
        <f>E137*_xlfn.XLOOKUP(D137,Menu!$A$5:$A$10,Menu!$B$5:$B$10,0)</f>
        <v/>
      </c>
      <c r="G137" s="12">
        <f>ROUND(F137*Setup!$B$4,2)</f>
        <v/>
      </c>
      <c r="H137" s="12">
        <f>ROUND(F137*_xlfn.XLOOKUP(C137,Setup!$A$8:$A$10,Setup!$B$8:$B$10,0),2)</f>
        <v/>
      </c>
      <c r="I137" s="11">
        <f>E137*_xlfn.XLOOKUP(D137,Menu!$A$5:$A$10,Menu!$C$5:$C$10,0)</f>
        <v/>
      </c>
      <c r="J137" s="11">
        <f>Setup!$B$5</f>
        <v/>
      </c>
      <c r="K137" s="12">
        <f>F137-H137-I137-J137</f>
        <v/>
      </c>
    </row>
    <row r="138">
      <c r="A138" s="4" t="n">
        <v>46303</v>
      </c>
      <c r="B138" s="10">
        <f>"Z"&amp;TEXT(ROW()-4,"0000")</f>
        <v/>
      </c>
      <c r="C138" s="8" t="inlineStr">
        <is>
          <t>App B</t>
        </is>
      </c>
      <c r="D138" s="8" t="inlineStr">
        <is>
          <t>Misal pav</t>
        </is>
      </c>
      <c r="E138" s="8" t="n">
        <v>1</v>
      </c>
      <c r="F138" s="11">
        <f>E138*_xlfn.XLOOKUP(D138,Menu!$A$5:$A$10,Menu!$B$5:$B$10,0)</f>
        <v/>
      </c>
      <c r="G138" s="12">
        <f>ROUND(F138*Setup!$B$4,2)</f>
        <v/>
      </c>
      <c r="H138" s="12">
        <f>ROUND(F138*_xlfn.XLOOKUP(C138,Setup!$A$8:$A$10,Setup!$B$8:$B$10,0),2)</f>
        <v/>
      </c>
      <c r="I138" s="11">
        <f>E138*_xlfn.XLOOKUP(D138,Menu!$A$5:$A$10,Menu!$C$5:$C$10,0)</f>
        <v/>
      </c>
      <c r="J138" s="11">
        <f>Setup!$B$5</f>
        <v/>
      </c>
      <c r="K138" s="12">
        <f>F138-H138-I138-J138</f>
        <v/>
      </c>
    </row>
    <row r="139">
      <c r="A139" s="4" t="n">
        <v>46303</v>
      </c>
      <c r="B139" s="10">
        <f>"Z"&amp;TEXT(ROW()-4,"0000")</f>
        <v/>
      </c>
      <c r="C139" s="8" t="inlineStr">
        <is>
          <t>Direct</t>
        </is>
      </c>
      <c r="D139" s="8" t="inlineStr">
        <is>
          <t>Dal khichdi</t>
        </is>
      </c>
      <c r="E139" s="8" t="n">
        <v>1</v>
      </c>
      <c r="F139" s="11">
        <f>E139*_xlfn.XLOOKUP(D139,Menu!$A$5:$A$10,Menu!$B$5:$B$10,0)</f>
        <v/>
      </c>
      <c r="G139" s="12">
        <f>ROUND(F139*Setup!$B$4,2)</f>
        <v/>
      </c>
      <c r="H139" s="12">
        <f>ROUND(F139*_xlfn.XLOOKUP(C139,Setup!$A$8:$A$10,Setup!$B$8:$B$10,0),2)</f>
        <v/>
      </c>
      <c r="I139" s="11">
        <f>E139*_xlfn.XLOOKUP(D139,Menu!$A$5:$A$10,Menu!$C$5:$C$10,0)</f>
        <v/>
      </c>
      <c r="J139" s="11">
        <f>Setup!$B$5</f>
        <v/>
      </c>
      <c r="K139" s="12">
        <f>F139-H139-I139-J139</f>
        <v/>
      </c>
    </row>
    <row r="140">
      <c r="A140" s="4" t="n">
        <v>46303</v>
      </c>
      <c r="B140" s="10">
        <f>"Z"&amp;TEXT(ROW()-4,"0000")</f>
        <v/>
      </c>
      <c r="C140" s="8" t="inlineStr">
        <is>
          <t>App A</t>
        </is>
      </c>
      <c r="D140" s="8" t="inlineStr">
        <is>
          <t>Chicken thali</t>
        </is>
      </c>
      <c r="E140" s="8" t="n">
        <v>1</v>
      </c>
      <c r="F140" s="11">
        <f>E140*_xlfn.XLOOKUP(D140,Menu!$A$5:$A$10,Menu!$B$5:$B$10,0)</f>
        <v/>
      </c>
      <c r="G140" s="12">
        <f>ROUND(F140*Setup!$B$4,2)</f>
        <v/>
      </c>
      <c r="H140" s="12">
        <f>ROUND(F140*_xlfn.XLOOKUP(C140,Setup!$A$8:$A$10,Setup!$B$8:$B$10,0),2)</f>
        <v/>
      </c>
      <c r="I140" s="11">
        <f>E140*_xlfn.XLOOKUP(D140,Menu!$A$5:$A$10,Menu!$C$5:$C$10,0)</f>
        <v/>
      </c>
      <c r="J140" s="11">
        <f>Setup!$B$5</f>
        <v/>
      </c>
      <c r="K140" s="12">
        <f>F140-H140-I140-J140</f>
        <v/>
      </c>
    </row>
    <row r="141">
      <c r="A141" s="4" t="n">
        <v>46303</v>
      </c>
      <c r="B141" s="10">
        <f>"Z"&amp;TEXT(ROW()-4,"0000")</f>
        <v/>
      </c>
      <c r="C141" s="8" t="inlineStr">
        <is>
          <t>App A</t>
        </is>
      </c>
      <c r="D141" s="8" t="inlineStr">
        <is>
          <t>Paneer thali</t>
        </is>
      </c>
      <c r="E141" s="8" t="n">
        <v>1</v>
      </c>
      <c r="F141" s="11">
        <f>E141*_xlfn.XLOOKUP(D141,Menu!$A$5:$A$10,Menu!$B$5:$B$10,0)</f>
        <v/>
      </c>
      <c r="G141" s="12">
        <f>ROUND(F141*Setup!$B$4,2)</f>
        <v/>
      </c>
      <c r="H141" s="12">
        <f>ROUND(F141*_xlfn.XLOOKUP(C141,Setup!$A$8:$A$10,Setup!$B$8:$B$10,0),2)</f>
        <v/>
      </c>
      <c r="I141" s="11">
        <f>E141*_xlfn.XLOOKUP(D141,Menu!$A$5:$A$10,Menu!$C$5:$C$10,0)</f>
        <v/>
      </c>
      <c r="J141" s="11">
        <f>Setup!$B$5</f>
        <v/>
      </c>
      <c r="K141" s="12">
        <f>F141-H141-I141-J141</f>
        <v/>
      </c>
    </row>
    <row r="142">
      <c r="A142" s="4" t="n">
        <v>46303</v>
      </c>
      <c r="B142" s="10">
        <f>"Z"&amp;TEXT(ROW()-4,"0000")</f>
        <v/>
      </c>
      <c r="C142" s="8" t="inlineStr">
        <is>
          <t>App A</t>
        </is>
      </c>
      <c r="D142" s="8" t="inlineStr">
        <is>
          <t>Veg biryani</t>
        </is>
      </c>
      <c r="E142" s="8" t="n">
        <v>2</v>
      </c>
      <c r="F142" s="11">
        <f>E142*_xlfn.XLOOKUP(D142,Menu!$A$5:$A$10,Menu!$B$5:$B$10,0)</f>
        <v/>
      </c>
      <c r="G142" s="12">
        <f>ROUND(F142*Setup!$B$4,2)</f>
        <v/>
      </c>
      <c r="H142" s="12">
        <f>ROUND(F142*_xlfn.XLOOKUP(C142,Setup!$A$8:$A$10,Setup!$B$8:$B$10,0),2)</f>
        <v/>
      </c>
      <c r="I142" s="11">
        <f>E142*_xlfn.XLOOKUP(D142,Menu!$A$5:$A$10,Menu!$C$5:$C$10,0)</f>
        <v/>
      </c>
      <c r="J142" s="11">
        <f>Setup!$B$5</f>
        <v/>
      </c>
      <c r="K142" s="12">
        <f>F142-H142-I142-J142</f>
        <v/>
      </c>
    </row>
    <row r="143">
      <c r="A143" s="4" t="n">
        <v>46303</v>
      </c>
      <c r="B143" s="10">
        <f>"Z"&amp;TEXT(ROW()-4,"0000")</f>
        <v/>
      </c>
      <c r="C143" s="8" t="inlineStr">
        <is>
          <t>Direct</t>
        </is>
      </c>
      <c r="D143" s="8" t="inlineStr">
        <is>
          <t>Misal pav</t>
        </is>
      </c>
      <c r="E143" s="8" t="n">
        <v>2</v>
      </c>
      <c r="F143" s="11">
        <f>E143*_xlfn.XLOOKUP(D143,Menu!$A$5:$A$10,Menu!$B$5:$B$10,0)</f>
        <v/>
      </c>
      <c r="G143" s="12">
        <f>ROUND(F143*Setup!$B$4,2)</f>
        <v/>
      </c>
      <c r="H143" s="12">
        <f>ROUND(F143*_xlfn.XLOOKUP(C143,Setup!$A$8:$A$10,Setup!$B$8:$B$10,0),2)</f>
        <v/>
      </c>
      <c r="I143" s="11">
        <f>E143*_xlfn.XLOOKUP(D143,Menu!$A$5:$A$10,Menu!$C$5:$C$10,0)</f>
        <v/>
      </c>
      <c r="J143" s="11">
        <f>Setup!$B$5</f>
        <v/>
      </c>
      <c r="K143" s="12">
        <f>F143-H143-I143-J143</f>
        <v/>
      </c>
    </row>
    <row r="144">
      <c r="A144" s="4" t="n">
        <v>46303</v>
      </c>
      <c r="B144" s="10">
        <f>"Z"&amp;TEXT(ROW()-4,"0000")</f>
        <v/>
      </c>
      <c r="C144" s="8" t="inlineStr">
        <is>
          <t>App A</t>
        </is>
      </c>
      <c r="D144" s="8" t="inlineStr">
        <is>
          <t>Chicken biryani</t>
        </is>
      </c>
      <c r="E144" s="8" t="n">
        <v>3</v>
      </c>
      <c r="F144" s="11">
        <f>E144*_xlfn.XLOOKUP(D144,Menu!$A$5:$A$10,Menu!$B$5:$B$10,0)</f>
        <v/>
      </c>
      <c r="G144" s="12">
        <f>ROUND(F144*Setup!$B$4,2)</f>
        <v/>
      </c>
      <c r="H144" s="12">
        <f>ROUND(F144*_xlfn.XLOOKUP(C144,Setup!$A$8:$A$10,Setup!$B$8:$B$10,0),2)</f>
        <v/>
      </c>
      <c r="I144" s="11">
        <f>E144*_xlfn.XLOOKUP(D144,Menu!$A$5:$A$10,Menu!$C$5:$C$10,0)</f>
        <v/>
      </c>
      <c r="J144" s="11">
        <f>Setup!$B$5</f>
        <v/>
      </c>
      <c r="K144" s="12">
        <f>F144-H144-I144-J144</f>
        <v/>
      </c>
    </row>
    <row r="145">
      <c r="A145" s="4" t="n">
        <v>46303</v>
      </c>
      <c r="B145" s="10">
        <f>"Z"&amp;TEXT(ROW()-4,"0000")</f>
        <v/>
      </c>
      <c r="C145" s="8" t="inlineStr">
        <is>
          <t>App B</t>
        </is>
      </c>
      <c r="D145" s="8" t="inlineStr">
        <is>
          <t>Chicken biryani</t>
        </is>
      </c>
      <c r="E145" s="8" t="n">
        <v>2</v>
      </c>
      <c r="F145" s="11">
        <f>E145*_xlfn.XLOOKUP(D145,Menu!$A$5:$A$10,Menu!$B$5:$B$10,0)</f>
        <v/>
      </c>
      <c r="G145" s="12">
        <f>ROUND(F145*Setup!$B$4,2)</f>
        <v/>
      </c>
      <c r="H145" s="12">
        <f>ROUND(F145*_xlfn.XLOOKUP(C145,Setup!$A$8:$A$10,Setup!$B$8:$B$10,0),2)</f>
        <v/>
      </c>
      <c r="I145" s="11">
        <f>E145*_xlfn.XLOOKUP(D145,Menu!$A$5:$A$10,Menu!$C$5:$C$10,0)</f>
        <v/>
      </c>
      <c r="J145" s="11">
        <f>Setup!$B$5</f>
        <v/>
      </c>
      <c r="K145" s="12">
        <f>F145-H145-I145-J145</f>
        <v/>
      </c>
    </row>
    <row r="146">
      <c r="A146" s="4" t="n">
        <v>46303</v>
      </c>
      <c r="B146" s="10">
        <f>"Z"&amp;TEXT(ROW()-4,"0000")</f>
        <v/>
      </c>
      <c r="C146" s="8" t="inlineStr">
        <is>
          <t>Direct</t>
        </is>
      </c>
      <c r="D146" s="8" t="inlineStr">
        <is>
          <t>Paneer thali</t>
        </is>
      </c>
      <c r="E146" s="8" t="n">
        <v>2</v>
      </c>
      <c r="F146" s="11">
        <f>E146*_xlfn.XLOOKUP(D146,Menu!$A$5:$A$10,Menu!$B$5:$B$10,0)</f>
        <v/>
      </c>
      <c r="G146" s="12">
        <f>ROUND(F146*Setup!$B$4,2)</f>
        <v/>
      </c>
      <c r="H146" s="12">
        <f>ROUND(F146*_xlfn.XLOOKUP(C146,Setup!$A$8:$A$10,Setup!$B$8:$B$10,0),2)</f>
        <v/>
      </c>
      <c r="I146" s="11">
        <f>E146*_xlfn.XLOOKUP(D146,Menu!$A$5:$A$10,Menu!$C$5:$C$10,0)</f>
        <v/>
      </c>
      <c r="J146" s="11">
        <f>Setup!$B$5</f>
        <v/>
      </c>
      <c r="K146" s="12">
        <f>F146-H146-I146-J146</f>
        <v/>
      </c>
    </row>
    <row r="147">
      <c r="A147" s="4" t="n">
        <v>46303</v>
      </c>
      <c r="B147" s="10">
        <f>"Z"&amp;TEXT(ROW()-4,"0000")</f>
        <v/>
      </c>
      <c r="C147" s="8" t="inlineStr">
        <is>
          <t>App A</t>
        </is>
      </c>
      <c r="D147" s="8" t="inlineStr">
        <is>
          <t>Dal khichdi</t>
        </is>
      </c>
      <c r="E147" s="8" t="n">
        <v>1</v>
      </c>
      <c r="F147" s="11">
        <f>E147*_xlfn.XLOOKUP(D147,Menu!$A$5:$A$10,Menu!$B$5:$B$10,0)</f>
        <v/>
      </c>
      <c r="G147" s="12">
        <f>ROUND(F147*Setup!$B$4,2)</f>
        <v/>
      </c>
      <c r="H147" s="12">
        <f>ROUND(F147*_xlfn.XLOOKUP(C147,Setup!$A$8:$A$10,Setup!$B$8:$B$10,0),2)</f>
        <v/>
      </c>
      <c r="I147" s="11">
        <f>E147*_xlfn.XLOOKUP(D147,Menu!$A$5:$A$10,Menu!$C$5:$C$10,0)</f>
        <v/>
      </c>
      <c r="J147" s="11">
        <f>Setup!$B$5</f>
        <v/>
      </c>
      <c r="K147" s="12">
        <f>F147-H147-I147-J147</f>
        <v/>
      </c>
    </row>
    <row r="148">
      <c r="A148" s="4" t="n">
        <v>46303</v>
      </c>
      <c r="B148" s="10">
        <f>"Z"&amp;TEXT(ROW()-4,"0000")</f>
        <v/>
      </c>
      <c r="C148" s="8" t="inlineStr">
        <is>
          <t>App B</t>
        </is>
      </c>
      <c r="D148" s="8" t="inlineStr">
        <is>
          <t>Misal pav</t>
        </is>
      </c>
      <c r="E148" s="8" t="n">
        <v>2</v>
      </c>
      <c r="F148" s="11">
        <f>E148*_xlfn.XLOOKUP(D148,Menu!$A$5:$A$10,Menu!$B$5:$B$10,0)</f>
        <v/>
      </c>
      <c r="G148" s="12">
        <f>ROUND(F148*Setup!$B$4,2)</f>
        <v/>
      </c>
      <c r="H148" s="12">
        <f>ROUND(F148*_xlfn.XLOOKUP(C148,Setup!$A$8:$A$10,Setup!$B$8:$B$10,0),2)</f>
        <v/>
      </c>
      <c r="I148" s="11">
        <f>E148*_xlfn.XLOOKUP(D148,Menu!$A$5:$A$10,Menu!$C$5:$C$10,0)</f>
        <v/>
      </c>
      <c r="J148" s="11">
        <f>Setup!$B$5</f>
        <v/>
      </c>
      <c r="K148" s="12">
        <f>F148-H148-I148-J148</f>
        <v/>
      </c>
    </row>
    <row r="149">
      <c r="A149" s="4" t="n">
        <v>46303</v>
      </c>
      <c r="B149" s="10">
        <f>"Z"&amp;TEXT(ROW()-4,"0000")</f>
        <v/>
      </c>
      <c r="C149" s="8" t="inlineStr">
        <is>
          <t>App A</t>
        </is>
      </c>
      <c r="D149" s="8" t="inlineStr">
        <is>
          <t>Misal pav</t>
        </is>
      </c>
      <c r="E149" s="8" t="n">
        <v>1</v>
      </c>
      <c r="F149" s="11">
        <f>E149*_xlfn.XLOOKUP(D149,Menu!$A$5:$A$10,Menu!$B$5:$B$10,0)</f>
        <v/>
      </c>
      <c r="G149" s="12">
        <f>ROUND(F149*Setup!$B$4,2)</f>
        <v/>
      </c>
      <c r="H149" s="12">
        <f>ROUND(F149*_xlfn.XLOOKUP(C149,Setup!$A$8:$A$10,Setup!$B$8:$B$10,0),2)</f>
        <v/>
      </c>
      <c r="I149" s="11">
        <f>E149*_xlfn.XLOOKUP(D149,Menu!$A$5:$A$10,Menu!$C$5:$C$10,0)</f>
        <v/>
      </c>
      <c r="J149" s="11">
        <f>Setup!$B$5</f>
        <v/>
      </c>
      <c r="K149" s="12">
        <f>F149-H149-I149-J149</f>
        <v/>
      </c>
    </row>
    <row r="150">
      <c r="A150" s="4" t="n">
        <v>46303</v>
      </c>
      <c r="B150" s="10">
        <f>"Z"&amp;TEXT(ROW()-4,"0000")</f>
        <v/>
      </c>
      <c r="C150" s="8" t="inlineStr">
        <is>
          <t>App A</t>
        </is>
      </c>
      <c r="D150" s="8" t="inlineStr">
        <is>
          <t>Veg biryani</t>
        </is>
      </c>
      <c r="E150" s="8" t="n">
        <v>1</v>
      </c>
      <c r="F150" s="11">
        <f>E150*_xlfn.XLOOKUP(D150,Menu!$A$5:$A$10,Menu!$B$5:$B$10,0)</f>
        <v/>
      </c>
      <c r="G150" s="12">
        <f>ROUND(F150*Setup!$B$4,2)</f>
        <v/>
      </c>
      <c r="H150" s="12">
        <f>ROUND(F150*_xlfn.XLOOKUP(C150,Setup!$A$8:$A$10,Setup!$B$8:$B$10,0),2)</f>
        <v/>
      </c>
      <c r="I150" s="11">
        <f>E150*_xlfn.XLOOKUP(D150,Menu!$A$5:$A$10,Menu!$C$5:$C$10,0)</f>
        <v/>
      </c>
      <c r="J150" s="11">
        <f>Setup!$B$5</f>
        <v/>
      </c>
      <c r="K150" s="12">
        <f>F150-H150-I150-J150</f>
        <v/>
      </c>
    </row>
    <row r="151">
      <c r="A151" s="4" t="n">
        <v>46303</v>
      </c>
      <c r="B151" s="10">
        <f>"Z"&amp;TEXT(ROW()-4,"0000")</f>
        <v/>
      </c>
      <c r="C151" s="8" t="inlineStr">
        <is>
          <t>App B</t>
        </is>
      </c>
      <c r="D151" s="8" t="inlineStr">
        <is>
          <t>Misal pav</t>
        </is>
      </c>
      <c r="E151" s="8" t="n">
        <v>1</v>
      </c>
      <c r="F151" s="11">
        <f>E151*_xlfn.XLOOKUP(D151,Menu!$A$5:$A$10,Menu!$B$5:$B$10,0)</f>
        <v/>
      </c>
      <c r="G151" s="12">
        <f>ROUND(F151*Setup!$B$4,2)</f>
        <v/>
      </c>
      <c r="H151" s="12">
        <f>ROUND(F151*_xlfn.XLOOKUP(C151,Setup!$A$8:$A$10,Setup!$B$8:$B$10,0),2)</f>
        <v/>
      </c>
      <c r="I151" s="11">
        <f>E151*_xlfn.XLOOKUP(D151,Menu!$A$5:$A$10,Menu!$C$5:$C$10,0)</f>
        <v/>
      </c>
      <c r="J151" s="11">
        <f>Setup!$B$5</f>
        <v/>
      </c>
      <c r="K151" s="12">
        <f>F151-H151-I151-J151</f>
        <v/>
      </c>
    </row>
    <row r="152">
      <c r="A152" s="4" t="n">
        <v>46303</v>
      </c>
      <c r="B152" s="10">
        <f>"Z"&amp;TEXT(ROW()-4,"0000")</f>
        <v/>
      </c>
      <c r="C152" s="8" t="inlineStr">
        <is>
          <t>App B</t>
        </is>
      </c>
      <c r="D152" s="8" t="inlineStr">
        <is>
          <t>Dal khichdi</t>
        </is>
      </c>
      <c r="E152" s="8" t="n">
        <v>2</v>
      </c>
      <c r="F152" s="11">
        <f>E152*_xlfn.XLOOKUP(D152,Menu!$A$5:$A$10,Menu!$B$5:$B$10,0)</f>
        <v/>
      </c>
      <c r="G152" s="12">
        <f>ROUND(F152*Setup!$B$4,2)</f>
        <v/>
      </c>
      <c r="H152" s="12">
        <f>ROUND(F152*_xlfn.XLOOKUP(C152,Setup!$A$8:$A$10,Setup!$B$8:$B$10,0),2)</f>
        <v/>
      </c>
      <c r="I152" s="11">
        <f>E152*_xlfn.XLOOKUP(D152,Menu!$A$5:$A$10,Menu!$C$5:$C$10,0)</f>
        <v/>
      </c>
      <c r="J152" s="11">
        <f>Setup!$B$5</f>
        <v/>
      </c>
      <c r="K152" s="12">
        <f>F152-H152-I152-J152</f>
        <v/>
      </c>
    </row>
    <row r="153">
      <c r="A153" s="4" t="n">
        <v>46303</v>
      </c>
      <c r="B153" s="10">
        <f>"Z"&amp;TEXT(ROW()-4,"0000")</f>
        <v/>
      </c>
      <c r="C153" s="8" t="inlineStr">
        <is>
          <t>App B</t>
        </is>
      </c>
      <c r="D153" s="8" t="inlineStr">
        <is>
          <t>Chicken thali</t>
        </is>
      </c>
      <c r="E153" s="8" t="n">
        <v>2</v>
      </c>
      <c r="F153" s="11">
        <f>E153*_xlfn.XLOOKUP(D153,Menu!$A$5:$A$10,Menu!$B$5:$B$10,0)</f>
        <v/>
      </c>
      <c r="G153" s="12">
        <f>ROUND(F153*Setup!$B$4,2)</f>
        <v/>
      </c>
      <c r="H153" s="12">
        <f>ROUND(F153*_xlfn.XLOOKUP(C153,Setup!$A$8:$A$10,Setup!$B$8:$B$10,0),2)</f>
        <v/>
      </c>
      <c r="I153" s="11">
        <f>E153*_xlfn.XLOOKUP(D153,Menu!$A$5:$A$10,Menu!$C$5:$C$10,0)</f>
        <v/>
      </c>
      <c r="J153" s="11">
        <f>Setup!$B$5</f>
        <v/>
      </c>
      <c r="K153" s="12">
        <f>F153-H153-I153-J153</f>
        <v/>
      </c>
    </row>
    <row r="154">
      <c r="A154" s="4" t="n">
        <v>46303</v>
      </c>
      <c r="B154" s="10">
        <f>"Z"&amp;TEXT(ROW()-4,"0000")</f>
        <v/>
      </c>
      <c r="C154" s="8" t="inlineStr">
        <is>
          <t>App A</t>
        </is>
      </c>
      <c r="D154" s="8" t="inlineStr">
        <is>
          <t>Chicken biryani</t>
        </is>
      </c>
      <c r="E154" s="8" t="n">
        <v>1</v>
      </c>
      <c r="F154" s="11">
        <f>E154*_xlfn.XLOOKUP(D154,Menu!$A$5:$A$10,Menu!$B$5:$B$10,0)</f>
        <v/>
      </c>
      <c r="G154" s="12">
        <f>ROUND(F154*Setup!$B$4,2)</f>
        <v/>
      </c>
      <c r="H154" s="12">
        <f>ROUND(F154*_xlfn.XLOOKUP(C154,Setup!$A$8:$A$10,Setup!$B$8:$B$10,0),2)</f>
        <v/>
      </c>
      <c r="I154" s="11">
        <f>E154*_xlfn.XLOOKUP(D154,Menu!$A$5:$A$10,Menu!$C$5:$C$10,0)</f>
        <v/>
      </c>
      <c r="J154" s="11">
        <f>Setup!$B$5</f>
        <v/>
      </c>
      <c r="K154" s="12">
        <f>F154-H154-I154-J154</f>
        <v/>
      </c>
    </row>
    <row r="155">
      <c r="A155" s="4" t="n">
        <v>46304</v>
      </c>
      <c r="B155" s="10">
        <f>"Z"&amp;TEXT(ROW()-4,"0000")</f>
        <v/>
      </c>
      <c r="C155" s="8" t="inlineStr">
        <is>
          <t>App A</t>
        </is>
      </c>
      <c r="D155" s="8" t="inlineStr">
        <is>
          <t>Chicken thali</t>
        </is>
      </c>
      <c r="E155" s="8" t="n">
        <v>3</v>
      </c>
      <c r="F155" s="11">
        <f>E155*_xlfn.XLOOKUP(D155,Menu!$A$5:$A$10,Menu!$B$5:$B$10,0)</f>
        <v/>
      </c>
      <c r="G155" s="12">
        <f>ROUND(F155*Setup!$B$4,2)</f>
        <v/>
      </c>
      <c r="H155" s="12">
        <f>ROUND(F155*_xlfn.XLOOKUP(C155,Setup!$A$8:$A$10,Setup!$B$8:$B$10,0),2)</f>
        <v/>
      </c>
      <c r="I155" s="11">
        <f>E155*_xlfn.XLOOKUP(D155,Menu!$A$5:$A$10,Menu!$C$5:$C$10,0)</f>
        <v/>
      </c>
      <c r="J155" s="11">
        <f>Setup!$B$5</f>
        <v/>
      </c>
      <c r="K155" s="12">
        <f>F155-H155-I155-J155</f>
        <v/>
      </c>
    </row>
    <row r="156">
      <c r="A156" s="4" t="n">
        <v>46304</v>
      </c>
      <c r="B156" s="10">
        <f>"Z"&amp;TEXT(ROW()-4,"0000")</f>
        <v/>
      </c>
      <c r="C156" s="8" t="inlineStr">
        <is>
          <t>Direct</t>
        </is>
      </c>
      <c r="D156" s="8" t="inlineStr">
        <is>
          <t>Veg biryani</t>
        </is>
      </c>
      <c r="E156" s="8" t="n">
        <v>1</v>
      </c>
      <c r="F156" s="11">
        <f>E156*_xlfn.XLOOKUP(D156,Menu!$A$5:$A$10,Menu!$B$5:$B$10,0)</f>
        <v/>
      </c>
      <c r="G156" s="12">
        <f>ROUND(F156*Setup!$B$4,2)</f>
        <v/>
      </c>
      <c r="H156" s="12">
        <f>ROUND(F156*_xlfn.XLOOKUP(C156,Setup!$A$8:$A$10,Setup!$B$8:$B$10,0),2)</f>
        <v/>
      </c>
      <c r="I156" s="11">
        <f>E156*_xlfn.XLOOKUP(D156,Menu!$A$5:$A$10,Menu!$C$5:$C$10,0)</f>
        <v/>
      </c>
      <c r="J156" s="11">
        <f>Setup!$B$5</f>
        <v/>
      </c>
      <c r="K156" s="12">
        <f>F156-H156-I156-J156</f>
        <v/>
      </c>
    </row>
    <row r="157">
      <c r="A157" s="4" t="n">
        <v>46304</v>
      </c>
      <c r="B157" s="10">
        <f>"Z"&amp;TEXT(ROW()-4,"0000")</f>
        <v/>
      </c>
      <c r="C157" s="8" t="inlineStr">
        <is>
          <t>App B</t>
        </is>
      </c>
      <c r="D157" s="8" t="inlineStr">
        <is>
          <t>Veg biryani</t>
        </is>
      </c>
      <c r="E157" s="8" t="n">
        <v>1</v>
      </c>
      <c r="F157" s="11">
        <f>E157*_xlfn.XLOOKUP(D157,Menu!$A$5:$A$10,Menu!$B$5:$B$10,0)</f>
        <v/>
      </c>
      <c r="G157" s="12">
        <f>ROUND(F157*Setup!$B$4,2)</f>
        <v/>
      </c>
      <c r="H157" s="12">
        <f>ROUND(F157*_xlfn.XLOOKUP(C157,Setup!$A$8:$A$10,Setup!$B$8:$B$10,0),2)</f>
        <v/>
      </c>
      <c r="I157" s="11">
        <f>E157*_xlfn.XLOOKUP(D157,Menu!$A$5:$A$10,Menu!$C$5:$C$10,0)</f>
        <v/>
      </c>
      <c r="J157" s="11">
        <f>Setup!$B$5</f>
        <v/>
      </c>
      <c r="K157" s="12">
        <f>F157-H157-I157-J157</f>
        <v/>
      </c>
    </row>
    <row r="158">
      <c r="A158" s="4" t="n">
        <v>46304</v>
      </c>
      <c r="B158" s="10">
        <f>"Z"&amp;TEXT(ROW()-4,"0000")</f>
        <v/>
      </c>
      <c r="C158" s="8" t="inlineStr">
        <is>
          <t>App A</t>
        </is>
      </c>
      <c r="D158" s="8" t="inlineStr">
        <is>
          <t>Chicken thali</t>
        </is>
      </c>
      <c r="E158" s="8" t="n">
        <v>3</v>
      </c>
      <c r="F158" s="11">
        <f>E158*_xlfn.XLOOKUP(D158,Menu!$A$5:$A$10,Menu!$B$5:$B$10,0)</f>
        <v/>
      </c>
      <c r="G158" s="12">
        <f>ROUND(F158*Setup!$B$4,2)</f>
        <v/>
      </c>
      <c r="H158" s="12">
        <f>ROUND(F158*_xlfn.XLOOKUP(C158,Setup!$A$8:$A$10,Setup!$B$8:$B$10,0),2)</f>
        <v/>
      </c>
      <c r="I158" s="11">
        <f>E158*_xlfn.XLOOKUP(D158,Menu!$A$5:$A$10,Menu!$C$5:$C$10,0)</f>
        <v/>
      </c>
      <c r="J158" s="11">
        <f>Setup!$B$5</f>
        <v/>
      </c>
      <c r="K158" s="12">
        <f>F158-H158-I158-J158</f>
        <v/>
      </c>
    </row>
    <row r="159">
      <c r="A159" s="4" t="n">
        <v>46304</v>
      </c>
      <c r="B159" s="10">
        <f>"Z"&amp;TEXT(ROW()-4,"0000")</f>
        <v/>
      </c>
      <c r="C159" s="8" t="inlineStr">
        <is>
          <t>App A</t>
        </is>
      </c>
      <c r="D159" s="8" t="inlineStr">
        <is>
          <t>Chicken biryani</t>
        </is>
      </c>
      <c r="E159" s="8" t="n">
        <v>1</v>
      </c>
      <c r="F159" s="11">
        <f>E159*_xlfn.XLOOKUP(D159,Menu!$A$5:$A$10,Menu!$B$5:$B$10,0)</f>
        <v/>
      </c>
      <c r="G159" s="12">
        <f>ROUND(F159*Setup!$B$4,2)</f>
        <v/>
      </c>
      <c r="H159" s="12">
        <f>ROUND(F159*_xlfn.XLOOKUP(C159,Setup!$A$8:$A$10,Setup!$B$8:$B$10,0),2)</f>
        <v/>
      </c>
      <c r="I159" s="11">
        <f>E159*_xlfn.XLOOKUP(D159,Menu!$A$5:$A$10,Menu!$C$5:$C$10,0)</f>
        <v/>
      </c>
      <c r="J159" s="11">
        <f>Setup!$B$5</f>
        <v/>
      </c>
      <c r="K159" s="12">
        <f>F159-H159-I159-J159</f>
        <v/>
      </c>
    </row>
    <row r="160">
      <c r="A160" s="4" t="n">
        <v>46304</v>
      </c>
      <c r="B160" s="10">
        <f>"Z"&amp;TEXT(ROW()-4,"0000")</f>
        <v/>
      </c>
      <c r="C160" s="8" t="inlineStr">
        <is>
          <t>App B</t>
        </is>
      </c>
      <c r="D160" s="8" t="inlineStr">
        <is>
          <t>Dal khichdi</t>
        </is>
      </c>
      <c r="E160" s="8" t="n">
        <v>3</v>
      </c>
      <c r="F160" s="11">
        <f>E160*_xlfn.XLOOKUP(D160,Menu!$A$5:$A$10,Menu!$B$5:$B$10,0)</f>
        <v/>
      </c>
      <c r="G160" s="12">
        <f>ROUND(F160*Setup!$B$4,2)</f>
        <v/>
      </c>
      <c r="H160" s="12">
        <f>ROUND(F160*_xlfn.XLOOKUP(C160,Setup!$A$8:$A$10,Setup!$B$8:$B$10,0),2)</f>
        <v/>
      </c>
      <c r="I160" s="11">
        <f>E160*_xlfn.XLOOKUP(D160,Menu!$A$5:$A$10,Menu!$C$5:$C$10,0)</f>
        <v/>
      </c>
      <c r="J160" s="11">
        <f>Setup!$B$5</f>
        <v/>
      </c>
      <c r="K160" s="12">
        <f>F160-H160-I160-J160</f>
        <v/>
      </c>
    </row>
    <row r="161">
      <c r="A161" s="4" t="n">
        <v>46304</v>
      </c>
      <c r="B161" s="10">
        <f>"Z"&amp;TEXT(ROW()-4,"0000")</f>
        <v/>
      </c>
      <c r="C161" s="8" t="inlineStr">
        <is>
          <t>Direct</t>
        </is>
      </c>
      <c r="D161" s="8" t="inlineStr">
        <is>
          <t>Chicken biryani</t>
        </is>
      </c>
      <c r="E161" s="8" t="n">
        <v>1</v>
      </c>
      <c r="F161" s="11">
        <f>E161*_xlfn.XLOOKUP(D161,Menu!$A$5:$A$10,Menu!$B$5:$B$10,0)</f>
        <v/>
      </c>
      <c r="G161" s="12">
        <f>ROUND(F161*Setup!$B$4,2)</f>
        <v/>
      </c>
      <c r="H161" s="12">
        <f>ROUND(F161*_xlfn.XLOOKUP(C161,Setup!$A$8:$A$10,Setup!$B$8:$B$10,0),2)</f>
        <v/>
      </c>
      <c r="I161" s="11">
        <f>E161*_xlfn.XLOOKUP(D161,Menu!$A$5:$A$10,Menu!$C$5:$C$10,0)</f>
        <v/>
      </c>
      <c r="J161" s="11">
        <f>Setup!$B$5</f>
        <v/>
      </c>
      <c r="K161" s="12">
        <f>F161-H161-I161-J161</f>
        <v/>
      </c>
    </row>
    <row r="162">
      <c r="A162" s="4" t="n">
        <v>46304</v>
      </c>
      <c r="B162" s="10">
        <f>"Z"&amp;TEXT(ROW()-4,"0000")</f>
        <v/>
      </c>
      <c r="C162" s="8" t="inlineStr">
        <is>
          <t>App A</t>
        </is>
      </c>
      <c r="D162" s="8" t="inlineStr">
        <is>
          <t>Chicken biryani</t>
        </is>
      </c>
      <c r="E162" s="8" t="n">
        <v>1</v>
      </c>
      <c r="F162" s="11">
        <f>E162*_xlfn.XLOOKUP(D162,Menu!$A$5:$A$10,Menu!$B$5:$B$10,0)</f>
        <v/>
      </c>
      <c r="G162" s="12">
        <f>ROUND(F162*Setup!$B$4,2)</f>
        <v/>
      </c>
      <c r="H162" s="12">
        <f>ROUND(F162*_xlfn.XLOOKUP(C162,Setup!$A$8:$A$10,Setup!$B$8:$B$10,0),2)</f>
        <v/>
      </c>
      <c r="I162" s="11">
        <f>E162*_xlfn.XLOOKUP(D162,Menu!$A$5:$A$10,Menu!$C$5:$C$10,0)</f>
        <v/>
      </c>
      <c r="J162" s="11">
        <f>Setup!$B$5</f>
        <v/>
      </c>
      <c r="K162" s="12">
        <f>F162-H162-I162-J162</f>
        <v/>
      </c>
    </row>
    <row r="163">
      <c r="A163" s="4" t="n">
        <v>46304</v>
      </c>
      <c r="B163" s="10">
        <f>"Z"&amp;TEXT(ROW()-4,"0000")</f>
        <v/>
      </c>
      <c r="C163" s="8" t="inlineStr">
        <is>
          <t>App A</t>
        </is>
      </c>
      <c r="D163" s="8" t="inlineStr">
        <is>
          <t>Dal khichdi</t>
        </is>
      </c>
      <c r="E163" s="8" t="n">
        <v>1</v>
      </c>
      <c r="F163" s="11">
        <f>E163*_xlfn.XLOOKUP(D163,Menu!$A$5:$A$10,Menu!$B$5:$B$10,0)</f>
        <v/>
      </c>
      <c r="G163" s="12">
        <f>ROUND(F163*Setup!$B$4,2)</f>
        <v/>
      </c>
      <c r="H163" s="12">
        <f>ROUND(F163*_xlfn.XLOOKUP(C163,Setup!$A$8:$A$10,Setup!$B$8:$B$10,0),2)</f>
        <v/>
      </c>
      <c r="I163" s="11">
        <f>E163*_xlfn.XLOOKUP(D163,Menu!$A$5:$A$10,Menu!$C$5:$C$10,0)</f>
        <v/>
      </c>
      <c r="J163" s="11">
        <f>Setup!$B$5</f>
        <v/>
      </c>
      <c r="K163" s="12">
        <f>F163-H163-I163-J163</f>
        <v/>
      </c>
    </row>
    <row r="164">
      <c r="A164" s="4" t="n">
        <v>46304</v>
      </c>
      <c r="B164" s="10">
        <f>"Z"&amp;TEXT(ROW()-4,"0000")</f>
        <v/>
      </c>
      <c r="C164" s="8" t="inlineStr">
        <is>
          <t>App A</t>
        </is>
      </c>
      <c r="D164" s="8" t="inlineStr">
        <is>
          <t>Veg biryani</t>
        </is>
      </c>
      <c r="E164" s="8" t="n">
        <v>1</v>
      </c>
      <c r="F164" s="11">
        <f>E164*_xlfn.XLOOKUP(D164,Menu!$A$5:$A$10,Menu!$B$5:$B$10,0)</f>
        <v/>
      </c>
      <c r="G164" s="12">
        <f>ROUND(F164*Setup!$B$4,2)</f>
        <v/>
      </c>
      <c r="H164" s="12">
        <f>ROUND(F164*_xlfn.XLOOKUP(C164,Setup!$A$8:$A$10,Setup!$B$8:$B$10,0),2)</f>
        <v/>
      </c>
      <c r="I164" s="11">
        <f>E164*_xlfn.XLOOKUP(D164,Menu!$A$5:$A$10,Menu!$C$5:$C$10,0)</f>
        <v/>
      </c>
      <c r="J164" s="11">
        <f>Setup!$B$5</f>
        <v/>
      </c>
      <c r="K164" s="12">
        <f>F164-H164-I164-J164</f>
        <v/>
      </c>
    </row>
    <row r="165">
      <c r="A165" s="4" t="n">
        <v>46304</v>
      </c>
      <c r="B165" s="10">
        <f>"Z"&amp;TEXT(ROW()-4,"0000")</f>
        <v/>
      </c>
      <c r="C165" s="8" t="inlineStr">
        <is>
          <t>App A</t>
        </is>
      </c>
      <c r="D165" s="8" t="inlineStr">
        <is>
          <t>Chicken biryani</t>
        </is>
      </c>
      <c r="E165" s="8" t="n">
        <v>1</v>
      </c>
      <c r="F165" s="11">
        <f>E165*_xlfn.XLOOKUP(D165,Menu!$A$5:$A$10,Menu!$B$5:$B$10,0)</f>
        <v/>
      </c>
      <c r="G165" s="12">
        <f>ROUND(F165*Setup!$B$4,2)</f>
        <v/>
      </c>
      <c r="H165" s="12">
        <f>ROUND(F165*_xlfn.XLOOKUP(C165,Setup!$A$8:$A$10,Setup!$B$8:$B$10,0),2)</f>
        <v/>
      </c>
      <c r="I165" s="11">
        <f>E165*_xlfn.XLOOKUP(D165,Menu!$A$5:$A$10,Menu!$C$5:$C$10,0)</f>
        <v/>
      </c>
      <c r="J165" s="11">
        <f>Setup!$B$5</f>
        <v/>
      </c>
      <c r="K165" s="12">
        <f>F165-H165-I165-J165</f>
        <v/>
      </c>
    </row>
    <row r="166">
      <c r="A166" s="4" t="n">
        <v>46304</v>
      </c>
      <c r="B166" s="10">
        <f>"Z"&amp;TEXT(ROW()-4,"0000")</f>
        <v/>
      </c>
      <c r="C166" s="8" t="inlineStr">
        <is>
          <t>Direct</t>
        </is>
      </c>
      <c r="D166" s="8" t="inlineStr">
        <is>
          <t>Dal khichdi</t>
        </is>
      </c>
      <c r="E166" s="8" t="n">
        <v>2</v>
      </c>
      <c r="F166" s="11">
        <f>E166*_xlfn.XLOOKUP(D166,Menu!$A$5:$A$10,Menu!$B$5:$B$10,0)</f>
        <v/>
      </c>
      <c r="G166" s="12">
        <f>ROUND(F166*Setup!$B$4,2)</f>
        <v/>
      </c>
      <c r="H166" s="12">
        <f>ROUND(F166*_xlfn.XLOOKUP(C166,Setup!$A$8:$A$10,Setup!$B$8:$B$10,0),2)</f>
        <v/>
      </c>
      <c r="I166" s="11">
        <f>E166*_xlfn.XLOOKUP(D166,Menu!$A$5:$A$10,Menu!$C$5:$C$10,0)</f>
        <v/>
      </c>
      <c r="J166" s="11">
        <f>Setup!$B$5</f>
        <v/>
      </c>
      <c r="K166" s="12">
        <f>F166-H166-I166-J166</f>
        <v/>
      </c>
    </row>
    <row r="167">
      <c r="A167" s="4" t="n">
        <v>46304</v>
      </c>
      <c r="B167" s="10">
        <f>"Z"&amp;TEXT(ROW()-4,"0000")</f>
        <v/>
      </c>
      <c r="C167" s="8" t="inlineStr">
        <is>
          <t>App A</t>
        </is>
      </c>
      <c r="D167" s="8" t="inlineStr">
        <is>
          <t>Misal pav</t>
        </is>
      </c>
      <c r="E167" s="8" t="n">
        <v>3</v>
      </c>
      <c r="F167" s="11">
        <f>E167*_xlfn.XLOOKUP(D167,Menu!$A$5:$A$10,Menu!$B$5:$B$10,0)</f>
        <v/>
      </c>
      <c r="G167" s="12">
        <f>ROUND(F167*Setup!$B$4,2)</f>
        <v/>
      </c>
      <c r="H167" s="12">
        <f>ROUND(F167*_xlfn.XLOOKUP(C167,Setup!$A$8:$A$10,Setup!$B$8:$B$10,0),2)</f>
        <v/>
      </c>
      <c r="I167" s="11">
        <f>E167*_xlfn.XLOOKUP(D167,Menu!$A$5:$A$10,Menu!$C$5:$C$10,0)</f>
        <v/>
      </c>
      <c r="J167" s="11">
        <f>Setup!$B$5</f>
        <v/>
      </c>
      <c r="K167" s="12">
        <f>F167-H167-I167-J167</f>
        <v/>
      </c>
    </row>
    <row r="168">
      <c r="A168" s="4" t="n">
        <v>46304</v>
      </c>
      <c r="B168" s="10">
        <f>"Z"&amp;TEXT(ROW()-4,"0000")</f>
        <v/>
      </c>
      <c r="C168" s="8" t="inlineStr">
        <is>
          <t>App A</t>
        </is>
      </c>
      <c r="D168" s="8" t="inlineStr">
        <is>
          <t>Paneer thali</t>
        </is>
      </c>
      <c r="E168" s="8" t="n">
        <v>3</v>
      </c>
      <c r="F168" s="11">
        <f>E168*_xlfn.XLOOKUP(D168,Menu!$A$5:$A$10,Menu!$B$5:$B$10,0)</f>
        <v/>
      </c>
      <c r="G168" s="12">
        <f>ROUND(F168*Setup!$B$4,2)</f>
        <v/>
      </c>
      <c r="H168" s="12">
        <f>ROUND(F168*_xlfn.XLOOKUP(C168,Setup!$A$8:$A$10,Setup!$B$8:$B$10,0),2)</f>
        <v/>
      </c>
      <c r="I168" s="11">
        <f>E168*_xlfn.XLOOKUP(D168,Menu!$A$5:$A$10,Menu!$C$5:$C$10,0)</f>
        <v/>
      </c>
      <c r="J168" s="11">
        <f>Setup!$B$5</f>
        <v/>
      </c>
      <c r="K168" s="12">
        <f>F168-H168-I168-J168</f>
        <v/>
      </c>
    </row>
    <row r="169">
      <c r="A169" s="4" t="n">
        <v>46304</v>
      </c>
      <c r="B169" s="10">
        <f>"Z"&amp;TEXT(ROW()-4,"0000")</f>
        <v/>
      </c>
      <c r="C169" s="8" t="inlineStr">
        <is>
          <t>App B</t>
        </is>
      </c>
      <c r="D169" s="8" t="inlineStr">
        <is>
          <t>Dal khichdi</t>
        </is>
      </c>
      <c r="E169" s="8" t="n">
        <v>1</v>
      </c>
      <c r="F169" s="11">
        <f>E169*_xlfn.XLOOKUP(D169,Menu!$A$5:$A$10,Menu!$B$5:$B$10,0)</f>
        <v/>
      </c>
      <c r="G169" s="12">
        <f>ROUND(F169*Setup!$B$4,2)</f>
        <v/>
      </c>
      <c r="H169" s="12">
        <f>ROUND(F169*_xlfn.XLOOKUP(C169,Setup!$A$8:$A$10,Setup!$B$8:$B$10,0),2)</f>
        <v/>
      </c>
      <c r="I169" s="11">
        <f>E169*_xlfn.XLOOKUP(D169,Menu!$A$5:$A$10,Menu!$C$5:$C$10,0)</f>
        <v/>
      </c>
      <c r="J169" s="11">
        <f>Setup!$B$5</f>
        <v/>
      </c>
      <c r="K169" s="12">
        <f>F169-H169-I169-J169</f>
        <v/>
      </c>
    </row>
    <row r="170">
      <c r="A170" s="4" t="n">
        <v>46304</v>
      </c>
      <c r="B170" s="10">
        <f>"Z"&amp;TEXT(ROW()-4,"0000")</f>
        <v/>
      </c>
      <c r="C170" s="8" t="inlineStr">
        <is>
          <t>App A</t>
        </is>
      </c>
      <c r="D170" s="8" t="inlineStr">
        <is>
          <t>Chicken thali</t>
        </is>
      </c>
      <c r="E170" s="8" t="n">
        <v>2</v>
      </c>
      <c r="F170" s="11">
        <f>E170*_xlfn.XLOOKUP(D170,Menu!$A$5:$A$10,Menu!$B$5:$B$10,0)</f>
        <v/>
      </c>
      <c r="G170" s="12">
        <f>ROUND(F170*Setup!$B$4,2)</f>
        <v/>
      </c>
      <c r="H170" s="12">
        <f>ROUND(F170*_xlfn.XLOOKUP(C170,Setup!$A$8:$A$10,Setup!$B$8:$B$10,0),2)</f>
        <v/>
      </c>
      <c r="I170" s="11">
        <f>E170*_xlfn.XLOOKUP(D170,Menu!$A$5:$A$10,Menu!$C$5:$C$10,0)</f>
        <v/>
      </c>
      <c r="J170" s="11">
        <f>Setup!$B$5</f>
        <v/>
      </c>
      <c r="K170" s="12">
        <f>F170-H170-I170-J170</f>
        <v/>
      </c>
    </row>
    <row r="171">
      <c r="A171" s="4" t="n">
        <v>46305</v>
      </c>
      <c r="B171" s="10">
        <f>"Z"&amp;TEXT(ROW()-4,"0000")</f>
        <v/>
      </c>
      <c r="C171" s="8" t="inlineStr">
        <is>
          <t>App A</t>
        </is>
      </c>
      <c r="D171" s="8" t="inlineStr">
        <is>
          <t>Dal khichdi</t>
        </is>
      </c>
      <c r="E171" s="8" t="n">
        <v>1</v>
      </c>
      <c r="F171" s="11">
        <f>E171*_xlfn.XLOOKUP(D171,Menu!$A$5:$A$10,Menu!$B$5:$B$10,0)</f>
        <v/>
      </c>
      <c r="G171" s="12">
        <f>ROUND(F171*Setup!$B$4,2)</f>
        <v/>
      </c>
      <c r="H171" s="12">
        <f>ROUND(F171*_xlfn.XLOOKUP(C171,Setup!$A$8:$A$10,Setup!$B$8:$B$10,0),2)</f>
        <v/>
      </c>
      <c r="I171" s="11">
        <f>E171*_xlfn.XLOOKUP(D171,Menu!$A$5:$A$10,Menu!$C$5:$C$10,0)</f>
        <v/>
      </c>
      <c r="J171" s="11">
        <f>Setup!$B$5</f>
        <v/>
      </c>
      <c r="K171" s="12">
        <f>F171-H171-I171-J171</f>
        <v/>
      </c>
    </row>
    <row r="172">
      <c r="A172" s="4" t="n">
        <v>46305</v>
      </c>
      <c r="B172" s="10">
        <f>"Z"&amp;TEXT(ROW()-4,"0000")</f>
        <v/>
      </c>
      <c r="C172" s="8" t="inlineStr">
        <is>
          <t>App B</t>
        </is>
      </c>
      <c r="D172" s="8" t="inlineStr">
        <is>
          <t>Chicken biryani</t>
        </is>
      </c>
      <c r="E172" s="8" t="n">
        <v>2</v>
      </c>
      <c r="F172" s="11">
        <f>E172*_xlfn.XLOOKUP(D172,Menu!$A$5:$A$10,Menu!$B$5:$B$10,0)</f>
        <v/>
      </c>
      <c r="G172" s="12">
        <f>ROUND(F172*Setup!$B$4,2)</f>
        <v/>
      </c>
      <c r="H172" s="12">
        <f>ROUND(F172*_xlfn.XLOOKUP(C172,Setup!$A$8:$A$10,Setup!$B$8:$B$10,0),2)</f>
        <v/>
      </c>
      <c r="I172" s="11">
        <f>E172*_xlfn.XLOOKUP(D172,Menu!$A$5:$A$10,Menu!$C$5:$C$10,0)</f>
        <v/>
      </c>
      <c r="J172" s="11">
        <f>Setup!$B$5</f>
        <v/>
      </c>
      <c r="K172" s="12">
        <f>F172-H172-I172-J172</f>
        <v/>
      </c>
    </row>
    <row r="173">
      <c r="A173" s="4" t="n">
        <v>46305</v>
      </c>
      <c r="B173" s="10">
        <f>"Z"&amp;TEXT(ROW()-4,"0000")</f>
        <v/>
      </c>
      <c r="C173" s="8" t="inlineStr">
        <is>
          <t>Direct</t>
        </is>
      </c>
      <c r="D173" s="8" t="inlineStr">
        <is>
          <t>Paneer thali</t>
        </is>
      </c>
      <c r="E173" s="8" t="n">
        <v>1</v>
      </c>
      <c r="F173" s="11">
        <f>E173*_xlfn.XLOOKUP(D173,Menu!$A$5:$A$10,Menu!$B$5:$B$10,0)</f>
        <v/>
      </c>
      <c r="G173" s="12">
        <f>ROUND(F173*Setup!$B$4,2)</f>
        <v/>
      </c>
      <c r="H173" s="12">
        <f>ROUND(F173*_xlfn.XLOOKUP(C173,Setup!$A$8:$A$10,Setup!$B$8:$B$10,0),2)</f>
        <v/>
      </c>
      <c r="I173" s="11">
        <f>E173*_xlfn.XLOOKUP(D173,Menu!$A$5:$A$10,Menu!$C$5:$C$10,0)</f>
        <v/>
      </c>
      <c r="J173" s="11">
        <f>Setup!$B$5</f>
        <v/>
      </c>
      <c r="K173" s="12">
        <f>F173-H173-I173-J173</f>
        <v/>
      </c>
    </row>
    <row r="174">
      <c r="A174" s="4" t="n">
        <v>46305</v>
      </c>
      <c r="B174" s="10">
        <f>"Z"&amp;TEXT(ROW()-4,"0000")</f>
        <v/>
      </c>
      <c r="C174" s="8" t="inlineStr">
        <is>
          <t>App B</t>
        </is>
      </c>
      <c r="D174" s="8" t="inlineStr">
        <is>
          <t>Dal khichdi</t>
        </is>
      </c>
      <c r="E174" s="8" t="n">
        <v>1</v>
      </c>
      <c r="F174" s="11">
        <f>E174*_xlfn.XLOOKUP(D174,Menu!$A$5:$A$10,Menu!$B$5:$B$10,0)</f>
        <v/>
      </c>
      <c r="G174" s="12">
        <f>ROUND(F174*Setup!$B$4,2)</f>
        <v/>
      </c>
      <c r="H174" s="12">
        <f>ROUND(F174*_xlfn.XLOOKUP(C174,Setup!$A$8:$A$10,Setup!$B$8:$B$10,0),2)</f>
        <v/>
      </c>
      <c r="I174" s="11">
        <f>E174*_xlfn.XLOOKUP(D174,Menu!$A$5:$A$10,Menu!$C$5:$C$10,0)</f>
        <v/>
      </c>
      <c r="J174" s="11">
        <f>Setup!$B$5</f>
        <v/>
      </c>
      <c r="K174" s="12">
        <f>F174-H174-I174-J174</f>
        <v/>
      </c>
    </row>
    <row r="175">
      <c r="A175" s="4" t="n">
        <v>46305</v>
      </c>
      <c r="B175" s="10">
        <f>"Z"&amp;TEXT(ROW()-4,"0000")</f>
        <v/>
      </c>
      <c r="C175" s="8" t="inlineStr">
        <is>
          <t>App A</t>
        </is>
      </c>
      <c r="D175" s="8" t="inlineStr">
        <is>
          <t>Chicken biryani</t>
        </is>
      </c>
      <c r="E175" s="8" t="n">
        <v>2</v>
      </c>
      <c r="F175" s="11">
        <f>E175*_xlfn.XLOOKUP(D175,Menu!$A$5:$A$10,Menu!$B$5:$B$10,0)</f>
        <v/>
      </c>
      <c r="G175" s="12">
        <f>ROUND(F175*Setup!$B$4,2)</f>
        <v/>
      </c>
      <c r="H175" s="12">
        <f>ROUND(F175*_xlfn.XLOOKUP(C175,Setup!$A$8:$A$10,Setup!$B$8:$B$10,0),2)</f>
        <v/>
      </c>
      <c r="I175" s="11">
        <f>E175*_xlfn.XLOOKUP(D175,Menu!$A$5:$A$10,Menu!$C$5:$C$10,0)</f>
        <v/>
      </c>
      <c r="J175" s="11">
        <f>Setup!$B$5</f>
        <v/>
      </c>
      <c r="K175" s="12">
        <f>F175-H175-I175-J175</f>
        <v/>
      </c>
    </row>
    <row r="176">
      <c r="A176" s="4" t="n">
        <v>46305</v>
      </c>
      <c r="B176" s="10">
        <f>"Z"&amp;TEXT(ROW()-4,"0000")</f>
        <v/>
      </c>
      <c r="C176" s="8" t="inlineStr">
        <is>
          <t>App A</t>
        </is>
      </c>
      <c r="D176" s="8" t="inlineStr">
        <is>
          <t>Veg biryani</t>
        </is>
      </c>
      <c r="E176" s="8" t="n">
        <v>3</v>
      </c>
      <c r="F176" s="11">
        <f>E176*_xlfn.XLOOKUP(D176,Menu!$A$5:$A$10,Menu!$B$5:$B$10,0)</f>
        <v/>
      </c>
      <c r="G176" s="12">
        <f>ROUND(F176*Setup!$B$4,2)</f>
        <v/>
      </c>
      <c r="H176" s="12">
        <f>ROUND(F176*_xlfn.XLOOKUP(C176,Setup!$A$8:$A$10,Setup!$B$8:$B$10,0),2)</f>
        <v/>
      </c>
      <c r="I176" s="11">
        <f>E176*_xlfn.XLOOKUP(D176,Menu!$A$5:$A$10,Menu!$C$5:$C$10,0)</f>
        <v/>
      </c>
      <c r="J176" s="11">
        <f>Setup!$B$5</f>
        <v/>
      </c>
      <c r="K176" s="12">
        <f>F176-H176-I176-J176</f>
        <v/>
      </c>
    </row>
    <row r="177">
      <c r="A177" s="4" t="n">
        <v>46305</v>
      </c>
      <c r="B177" s="10">
        <f>"Z"&amp;TEXT(ROW()-4,"0000")</f>
        <v/>
      </c>
      <c r="C177" s="8" t="inlineStr">
        <is>
          <t>Direct</t>
        </is>
      </c>
      <c r="D177" s="8" t="inlineStr">
        <is>
          <t>Paneer thali</t>
        </is>
      </c>
      <c r="E177" s="8" t="n">
        <v>1</v>
      </c>
      <c r="F177" s="11">
        <f>E177*_xlfn.XLOOKUP(D177,Menu!$A$5:$A$10,Menu!$B$5:$B$10,0)</f>
        <v/>
      </c>
      <c r="G177" s="12">
        <f>ROUND(F177*Setup!$B$4,2)</f>
        <v/>
      </c>
      <c r="H177" s="12">
        <f>ROUND(F177*_xlfn.XLOOKUP(C177,Setup!$A$8:$A$10,Setup!$B$8:$B$10,0),2)</f>
        <v/>
      </c>
      <c r="I177" s="11">
        <f>E177*_xlfn.XLOOKUP(D177,Menu!$A$5:$A$10,Menu!$C$5:$C$10,0)</f>
        <v/>
      </c>
      <c r="J177" s="11">
        <f>Setup!$B$5</f>
        <v/>
      </c>
      <c r="K177" s="12">
        <f>F177-H177-I177-J177</f>
        <v/>
      </c>
    </row>
    <row r="178">
      <c r="A178" s="4" t="n">
        <v>46305</v>
      </c>
      <c r="B178" s="10">
        <f>"Z"&amp;TEXT(ROW()-4,"0000")</f>
        <v/>
      </c>
      <c r="C178" s="8" t="inlineStr">
        <is>
          <t>App B</t>
        </is>
      </c>
      <c r="D178" s="8" t="inlineStr">
        <is>
          <t>Veg biryani</t>
        </is>
      </c>
      <c r="E178" s="8" t="n">
        <v>1</v>
      </c>
      <c r="F178" s="11">
        <f>E178*_xlfn.XLOOKUP(D178,Menu!$A$5:$A$10,Menu!$B$5:$B$10,0)</f>
        <v/>
      </c>
      <c r="G178" s="12">
        <f>ROUND(F178*Setup!$B$4,2)</f>
        <v/>
      </c>
      <c r="H178" s="12">
        <f>ROUND(F178*_xlfn.XLOOKUP(C178,Setup!$A$8:$A$10,Setup!$B$8:$B$10,0),2)</f>
        <v/>
      </c>
      <c r="I178" s="11">
        <f>E178*_xlfn.XLOOKUP(D178,Menu!$A$5:$A$10,Menu!$C$5:$C$10,0)</f>
        <v/>
      </c>
      <c r="J178" s="11">
        <f>Setup!$B$5</f>
        <v/>
      </c>
      <c r="K178" s="12">
        <f>F178-H178-I178-J178</f>
        <v/>
      </c>
    </row>
    <row r="179">
      <c r="A179" s="4" t="n">
        <v>46305</v>
      </c>
      <c r="B179" s="10">
        <f>"Z"&amp;TEXT(ROW()-4,"0000")</f>
        <v/>
      </c>
      <c r="C179" s="8" t="inlineStr">
        <is>
          <t>App B</t>
        </is>
      </c>
      <c r="D179" s="8" t="inlineStr">
        <is>
          <t>Veg biryani</t>
        </is>
      </c>
      <c r="E179" s="8" t="n">
        <v>3</v>
      </c>
      <c r="F179" s="11">
        <f>E179*_xlfn.XLOOKUP(D179,Menu!$A$5:$A$10,Menu!$B$5:$B$10,0)</f>
        <v/>
      </c>
      <c r="G179" s="12">
        <f>ROUND(F179*Setup!$B$4,2)</f>
        <v/>
      </c>
      <c r="H179" s="12">
        <f>ROUND(F179*_xlfn.XLOOKUP(C179,Setup!$A$8:$A$10,Setup!$B$8:$B$10,0),2)</f>
        <v/>
      </c>
      <c r="I179" s="11">
        <f>E179*_xlfn.XLOOKUP(D179,Menu!$A$5:$A$10,Menu!$C$5:$C$10,0)</f>
        <v/>
      </c>
      <c r="J179" s="11">
        <f>Setup!$B$5</f>
        <v/>
      </c>
      <c r="K179" s="12">
        <f>F179-H179-I179-J179</f>
        <v/>
      </c>
    </row>
    <row r="180">
      <c r="A180" s="4" t="n">
        <v>46305</v>
      </c>
      <c r="B180" s="10">
        <f>"Z"&amp;TEXT(ROW()-4,"0000")</f>
        <v/>
      </c>
      <c r="C180" s="8" t="inlineStr">
        <is>
          <t>App A</t>
        </is>
      </c>
      <c r="D180" s="8" t="inlineStr">
        <is>
          <t>Chicken biryani</t>
        </is>
      </c>
      <c r="E180" s="8" t="n">
        <v>1</v>
      </c>
      <c r="F180" s="11">
        <f>E180*_xlfn.XLOOKUP(D180,Menu!$A$5:$A$10,Menu!$B$5:$B$10,0)</f>
        <v/>
      </c>
      <c r="G180" s="12">
        <f>ROUND(F180*Setup!$B$4,2)</f>
        <v/>
      </c>
      <c r="H180" s="12">
        <f>ROUND(F180*_xlfn.XLOOKUP(C180,Setup!$A$8:$A$10,Setup!$B$8:$B$10,0),2)</f>
        <v/>
      </c>
      <c r="I180" s="11">
        <f>E180*_xlfn.XLOOKUP(D180,Menu!$A$5:$A$10,Menu!$C$5:$C$10,0)</f>
        <v/>
      </c>
      <c r="J180" s="11">
        <f>Setup!$B$5</f>
        <v/>
      </c>
      <c r="K180" s="12">
        <f>F180-H180-I180-J180</f>
        <v/>
      </c>
    </row>
    <row r="181">
      <c r="A181" s="4" t="n">
        <v>46305</v>
      </c>
      <c r="B181" s="10">
        <f>"Z"&amp;TEXT(ROW()-4,"0000")</f>
        <v/>
      </c>
      <c r="C181" s="8" t="inlineStr">
        <is>
          <t>App A</t>
        </is>
      </c>
      <c r="D181" s="8" t="inlineStr">
        <is>
          <t>Chicken thali</t>
        </is>
      </c>
      <c r="E181" s="8" t="n">
        <v>1</v>
      </c>
      <c r="F181" s="11">
        <f>E181*_xlfn.XLOOKUP(D181,Menu!$A$5:$A$10,Menu!$B$5:$B$10,0)</f>
        <v/>
      </c>
      <c r="G181" s="12">
        <f>ROUND(F181*Setup!$B$4,2)</f>
        <v/>
      </c>
      <c r="H181" s="12">
        <f>ROUND(F181*_xlfn.XLOOKUP(C181,Setup!$A$8:$A$10,Setup!$B$8:$B$10,0),2)</f>
        <v/>
      </c>
      <c r="I181" s="11">
        <f>E181*_xlfn.XLOOKUP(D181,Menu!$A$5:$A$10,Menu!$C$5:$C$10,0)</f>
        <v/>
      </c>
      <c r="J181" s="11">
        <f>Setup!$B$5</f>
        <v/>
      </c>
      <c r="K181" s="12">
        <f>F181-H181-I181-J181</f>
        <v/>
      </c>
    </row>
    <row r="182">
      <c r="A182" s="4" t="n">
        <v>46305</v>
      </c>
      <c r="B182" s="10">
        <f>"Z"&amp;TEXT(ROW()-4,"0000")</f>
        <v/>
      </c>
      <c r="C182" s="8" t="inlineStr">
        <is>
          <t>App A</t>
        </is>
      </c>
      <c r="D182" s="8" t="inlineStr">
        <is>
          <t>Veg biryani</t>
        </is>
      </c>
      <c r="E182" s="8" t="n">
        <v>3</v>
      </c>
      <c r="F182" s="11">
        <f>E182*_xlfn.XLOOKUP(D182,Menu!$A$5:$A$10,Menu!$B$5:$B$10,0)</f>
        <v/>
      </c>
      <c r="G182" s="12">
        <f>ROUND(F182*Setup!$B$4,2)</f>
        <v/>
      </c>
      <c r="H182" s="12">
        <f>ROUND(F182*_xlfn.XLOOKUP(C182,Setup!$A$8:$A$10,Setup!$B$8:$B$10,0),2)</f>
        <v/>
      </c>
      <c r="I182" s="11">
        <f>E182*_xlfn.XLOOKUP(D182,Menu!$A$5:$A$10,Menu!$C$5:$C$10,0)</f>
        <v/>
      </c>
      <c r="J182" s="11">
        <f>Setup!$B$5</f>
        <v/>
      </c>
      <c r="K182" s="12">
        <f>F182-H182-I182-J182</f>
        <v/>
      </c>
    </row>
    <row r="183">
      <c r="A183" s="4" t="n">
        <v>46305</v>
      </c>
      <c r="B183" s="10">
        <f>"Z"&amp;TEXT(ROW()-4,"0000")</f>
        <v/>
      </c>
      <c r="C183" s="8" t="inlineStr">
        <is>
          <t>Direct</t>
        </is>
      </c>
      <c r="D183" s="8" t="inlineStr">
        <is>
          <t>Misal pav</t>
        </is>
      </c>
      <c r="E183" s="8" t="n">
        <v>2</v>
      </c>
      <c r="F183" s="11">
        <f>E183*_xlfn.XLOOKUP(D183,Menu!$A$5:$A$10,Menu!$B$5:$B$10,0)</f>
        <v/>
      </c>
      <c r="G183" s="12">
        <f>ROUND(F183*Setup!$B$4,2)</f>
        <v/>
      </c>
      <c r="H183" s="12">
        <f>ROUND(F183*_xlfn.XLOOKUP(C183,Setup!$A$8:$A$10,Setup!$B$8:$B$10,0),2)</f>
        <v/>
      </c>
      <c r="I183" s="11">
        <f>E183*_xlfn.XLOOKUP(D183,Menu!$A$5:$A$10,Menu!$C$5:$C$10,0)</f>
        <v/>
      </c>
      <c r="J183" s="11">
        <f>Setup!$B$5</f>
        <v/>
      </c>
      <c r="K183" s="12">
        <f>F183-H183-I183-J183</f>
        <v/>
      </c>
    </row>
    <row r="184">
      <c r="A184" s="4" t="n">
        <v>46305</v>
      </c>
      <c r="B184" s="10">
        <f>"Z"&amp;TEXT(ROW()-4,"0000")</f>
        <v/>
      </c>
      <c r="C184" s="8" t="inlineStr">
        <is>
          <t>App A</t>
        </is>
      </c>
      <c r="D184" s="8" t="inlineStr">
        <is>
          <t>Chicken thali</t>
        </is>
      </c>
      <c r="E184" s="8" t="n">
        <v>2</v>
      </c>
      <c r="F184" s="11">
        <f>E184*_xlfn.XLOOKUP(D184,Menu!$A$5:$A$10,Menu!$B$5:$B$10,0)</f>
        <v/>
      </c>
      <c r="G184" s="12">
        <f>ROUND(F184*Setup!$B$4,2)</f>
        <v/>
      </c>
      <c r="H184" s="12">
        <f>ROUND(F184*_xlfn.XLOOKUP(C184,Setup!$A$8:$A$10,Setup!$B$8:$B$10,0),2)</f>
        <v/>
      </c>
      <c r="I184" s="11">
        <f>E184*_xlfn.XLOOKUP(D184,Menu!$A$5:$A$10,Menu!$C$5:$C$10,0)</f>
        <v/>
      </c>
      <c r="J184" s="11">
        <f>Setup!$B$5</f>
        <v/>
      </c>
      <c r="K184" s="12">
        <f>F184-H184-I184-J184</f>
        <v/>
      </c>
    </row>
    <row r="185">
      <c r="A185" s="4" t="n">
        <v>46305</v>
      </c>
      <c r="B185" s="10">
        <f>"Z"&amp;TEXT(ROW()-4,"0000")</f>
        <v/>
      </c>
      <c r="C185" s="8" t="inlineStr">
        <is>
          <t>App A</t>
        </is>
      </c>
      <c r="D185" s="8" t="inlineStr">
        <is>
          <t>Veg biryani</t>
        </is>
      </c>
      <c r="E185" s="8" t="n">
        <v>1</v>
      </c>
      <c r="F185" s="11">
        <f>E185*_xlfn.XLOOKUP(D185,Menu!$A$5:$A$10,Menu!$B$5:$B$10,0)</f>
        <v/>
      </c>
      <c r="G185" s="12">
        <f>ROUND(F185*Setup!$B$4,2)</f>
        <v/>
      </c>
      <c r="H185" s="12">
        <f>ROUND(F185*_xlfn.XLOOKUP(C185,Setup!$A$8:$A$10,Setup!$B$8:$B$10,0),2)</f>
        <v/>
      </c>
      <c r="I185" s="11">
        <f>E185*_xlfn.XLOOKUP(D185,Menu!$A$5:$A$10,Menu!$C$5:$C$10,0)</f>
        <v/>
      </c>
      <c r="J185" s="11">
        <f>Setup!$B$5</f>
        <v/>
      </c>
      <c r="K185" s="12">
        <f>F185-H185-I185-J185</f>
        <v/>
      </c>
    </row>
    <row r="186">
      <c r="A186" s="4" t="n">
        <v>46305</v>
      </c>
      <c r="B186" s="10">
        <f>"Z"&amp;TEXT(ROW()-4,"0000")</f>
        <v/>
      </c>
      <c r="C186" s="8" t="inlineStr">
        <is>
          <t>App A</t>
        </is>
      </c>
      <c r="D186" s="8" t="inlineStr">
        <is>
          <t>Dal khichdi</t>
        </is>
      </c>
      <c r="E186" s="8" t="n">
        <v>1</v>
      </c>
      <c r="F186" s="11">
        <f>E186*_xlfn.XLOOKUP(D186,Menu!$A$5:$A$10,Menu!$B$5:$B$10,0)</f>
        <v/>
      </c>
      <c r="G186" s="12">
        <f>ROUND(F186*Setup!$B$4,2)</f>
        <v/>
      </c>
      <c r="H186" s="12">
        <f>ROUND(F186*_xlfn.XLOOKUP(C186,Setup!$A$8:$A$10,Setup!$B$8:$B$10,0),2)</f>
        <v/>
      </c>
      <c r="I186" s="11">
        <f>E186*_xlfn.XLOOKUP(D186,Menu!$A$5:$A$10,Menu!$C$5:$C$10,0)</f>
        <v/>
      </c>
      <c r="J186" s="11">
        <f>Setup!$B$5</f>
        <v/>
      </c>
      <c r="K186" s="12">
        <f>F186-H186-I186-J186</f>
        <v/>
      </c>
    </row>
    <row r="187">
      <c r="A187" s="4" t="n">
        <v>46305</v>
      </c>
      <c r="B187" s="10">
        <f>"Z"&amp;TEXT(ROW()-4,"0000")</f>
        <v/>
      </c>
      <c r="C187" s="8" t="inlineStr">
        <is>
          <t>App B</t>
        </is>
      </c>
      <c r="D187" s="8" t="inlineStr">
        <is>
          <t>Misal pav</t>
        </is>
      </c>
      <c r="E187" s="8" t="n">
        <v>3</v>
      </c>
      <c r="F187" s="11">
        <f>E187*_xlfn.XLOOKUP(D187,Menu!$A$5:$A$10,Menu!$B$5:$B$10,0)</f>
        <v/>
      </c>
      <c r="G187" s="12">
        <f>ROUND(F187*Setup!$B$4,2)</f>
        <v/>
      </c>
      <c r="H187" s="12">
        <f>ROUND(F187*_xlfn.XLOOKUP(C187,Setup!$A$8:$A$10,Setup!$B$8:$B$10,0),2)</f>
        <v/>
      </c>
      <c r="I187" s="11">
        <f>E187*_xlfn.XLOOKUP(D187,Menu!$A$5:$A$10,Menu!$C$5:$C$10,0)</f>
        <v/>
      </c>
      <c r="J187" s="11">
        <f>Setup!$B$5</f>
        <v/>
      </c>
      <c r="K187" s="12">
        <f>F187-H187-I187-J187</f>
        <v/>
      </c>
    </row>
    <row r="188">
      <c r="A188" s="4" t="n">
        <v>46305</v>
      </c>
      <c r="B188" s="10">
        <f>"Z"&amp;TEXT(ROW()-4,"0000")</f>
        <v/>
      </c>
      <c r="C188" s="8" t="inlineStr">
        <is>
          <t>Direct</t>
        </is>
      </c>
      <c r="D188" s="8" t="inlineStr">
        <is>
          <t>Chicken biryani</t>
        </is>
      </c>
      <c r="E188" s="8" t="n">
        <v>1</v>
      </c>
      <c r="F188" s="11">
        <f>E188*_xlfn.XLOOKUP(D188,Menu!$A$5:$A$10,Menu!$B$5:$B$10,0)</f>
        <v/>
      </c>
      <c r="G188" s="12">
        <f>ROUND(F188*Setup!$B$4,2)</f>
        <v/>
      </c>
      <c r="H188" s="12">
        <f>ROUND(F188*_xlfn.XLOOKUP(C188,Setup!$A$8:$A$10,Setup!$B$8:$B$10,0),2)</f>
        <v/>
      </c>
      <c r="I188" s="11">
        <f>E188*_xlfn.XLOOKUP(D188,Menu!$A$5:$A$10,Menu!$C$5:$C$10,0)</f>
        <v/>
      </c>
      <c r="J188" s="11">
        <f>Setup!$B$5</f>
        <v/>
      </c>
      <c r="K188" s="12">
        <f>F188-H188-I188-J188</f>
        <v/>
      </c>
    </row>
    <row r="189">
      <c r="A189" s="4" t="n">
        <v>46305</v>
      </c>
      <c r="B189" s="10">
        <f>"Z"&amp;TEXT(ROW()-4,"0000")</f>
        <v/>
      </c>
      <c r="C189" s="8" t="inlineStr">
        <is>
          <t>App A</t>
        </is>
      </c>
      <c r="D189" s="8" t="inlineStr">
        <is>
          <t>Chicken thali</t>
        </is>
      </c>
      <c r="E189" s="8" t="n">
        <v>3</v>
      </c>
      <c r="F189" s="11">
        <f>E189*_xlfn.XLOOKUP(D189,Menu!$A$5:$A$10,Menu!$B$5:$B$10,0)</f>
        <v/>
      </c>
      <c r="G189" s="12">
        <f>ROUND(F189*Setup!$B$4,2)</f>
        <v/>
      </c>
      <c r="H189" s="12">
        <f>ROUND(F189*_xlfn.XLOOKUP(C189,Setup!$A$8:$A$10,Setup!$B$8:$B$10,0),2)</f>
        <v/>
      </c>
      <c r="I189" s="11">
        <f>E189*_xlfn.XLOOKUP(D189,Menu!$A$5:$A$10,Menu!$C$5:$C$10,0)</f>
        <v/>
      </c>
      <c r="J189" s="11">
        <f>Setup!$B$5</f>
        <v/>
      </c>
      <c r="K189" s="12">
        <f>F189-H189-I189-J189</f>
        <v/>
      </c>
    </row>
    <row r="190">
      <c r="A190" s="4" t="n">
        <v>46305</v>
      </c>
      <c r="B190" s="10">
        <f>"Z"&amp;TEXT(ROW()-4,"0000")</f>
        <v/>
      </c>
      <c r="C190" s="8" t="inlineStr">
        <is>
          <t>App A</t>
        </is>
      </c>
      <c r="D190" s="8" t="inlineStr">
        <is>
          <t>Veg biryani</t>
        </is>
      </c>
      <c r="E190" s="8" t="n">
        <v>1</v>
      </c>
      <c r="F190" s="11">
        <f>E190*_xlfn.XLOOKUP(D190,Menu!$A$5:$A$10,Menu!$B$5:$B$10,0)</f>
        <v/>
      </c>
      <c r="G190" s="12">
        <f>ROUND(F190*Setup!$B$4,2)</f>
        <v/>
      </c>
      <c r="H190" s="12">
        <f>ROUND(F190*_xlfn.XLOOKUP(C190,Setup!$A$8:$A$10,Setup!$B$8:$B$10,0),2)</f>
        <v/>
      </c>
      <c r="I190" s="11">
        <f>E190*_xlfn.XLOOKUP(D190,Menu!$A$5:$A$10,Menu!$C$5:$C$10,0)</f>
        <v/>
      </c>
      <c r="J190" s="11">
        <f>Setup!$B$5</f>
        <v/>
      </c>
      <c r="K190" s="12">
        <f>F190-H190-I190-J190</f>
        <v/>
      </c>
    </row>
    <row r="191">
      <c r="A191" s="4" t="n">
        <v>46305</v>
      </c>
      <c r="B191" s="10">
        <f>"Z"&amp;TEXT(ROW()-4,"0000")</f>
        <v/>
      </c>
      <c r="C191" s="8" t="inlineStr">
        <is>
          <t>App A</t>
        </is>
      </c>
      <c r="D191" s="8" t="inlineStr">
        <is>
          <t>Paneer thali</t>
        </is>
      </c>
      <c r="E191" s="8" t="n">
        <v>3</v>
      </c>
      <c r="F191" s="11">
        <f>E191*_xlfn.XLOOKUP(D191,Menu!$A$5:$A$10,Menu!$B$5:$B$10,0)</f>
        <v/>
      </c>
      <c r="G191" s="12">
        <f>ROUND(F191*Setup!$B$4,2)</f>
        <v/>
      </c>
      <c r="H191" s="12">
        <f>ROUND(F191*_xlfn.XLOOKUP(C191,Setup!$A$8:$A$10,Setup!$B$8:$B$10,0),2)</f>
        <v/>
      </c>
      <c r="I191" s="11">
        <f>E191*_xlfn.XLOOKUP(D191,Menu!$A$5:$A$10,Menu!$C$5:$C$10,0)</f>
        <v/>
      </c>
      <c r="J191" s="11">
        <f>Setup!$B$5</f>
        <v/>
      </c>
      <c r="K191" s="12">
        <f>F191-H191-I191-J191</f>
        <v/>
      </c>
    </row>
    <row r="192">
      <c r="A192" s="4" t="n">
        <v>46306</v>
      </c>
      <c r="B192" s="10">
        <f>"Z"&amp;TEXT(ROW()-4,"0000")</f>
        <v/>
      </c>
      <c r="C192" s="8" t="inlineStr">
        <is>
          <t>App A</t>
        </is>
      </c>
      <c r="D192" s="8" t="inlineStr">
        <is>
          <t>Chicken thali</t>
        </is>
      </c>
      <c r="E192" s="8" t="n">
        <v>2</v>
      </c>
      <c r="F192" s="11">
        <f>E192*_xlfn.XLOOKUP(D192,Menu!$A$5:$A$10,Menu!$B$5:$B$10,0)</f>
        <v/>
      </c>
      <c r="G192" s="12">
        <f>ROUND(F192*Setup!$B$4,2)</f>
        <v/>
      </c>
      <c r="H192" s="12">
        <f>ROUND(F192*_xlfn.XLOOKUP(C192,Setup!$A$8:$A$10,Setup!$B$8:$B$10,0),2)</f>
        <v/>
      </c>
      <c r="I192" s="11">
        <f>E192*_xlfn.XLOOKUP(D192,Menu!$A$5:$A$10,Menu!$C$5:$C$10,0)</f>
        <v/>
      </c>
      <c r="J192" s="11">
        <f>Setup!$B$5</f>
        <v/>
      </c>
      <c r="K192" s="12">
        <f>F192-H192-I192-J192</f>
        <v/>
      </c>
    </row>
    <row r="193">
      <c r="A193" s="4" t="n">
        <v>46306</v>
      </c>
      <c r="B193" s="10">
        <f>"Z"&amp;TEXT(ROW()-4,"0000")</f>
        <v/>
      </c>
      <c r="C193" s="8" t="inlineStr">
        <is>
          <t>App B</t>
        </is>
      </c>
      <c r="D193" s="8" t="inlineStr">
        <is>
          <t>Misal pav</t>
        </is>
      </c>
      <c r="E193" s="8" t="n">
        <v>1</v>
      </c>
      <c r="F193" s="11">
        <f>E193*_xlfn.XLOOKUP(D193,Menu!$A$5:$A$10,Menu!$B$5:$B$10,0)</f>
        <v/>
      </c>
      <c r="G193" s="12">
        <f>ROUND(F193*Setup!$B$4,2)</f>
        <v/>
      </c>
      <c r="H193" s="12">
        <f>ROUND(F193*_xlfn.XLOOKUP(C193,Setup!$A$8:$A$10,Setup!$B$8:$B$10,0),2)</f>
        <v/>
      </c>
      <c r="I193" s="11">
        <f>E193*_xlfn.XLOOKUP(D193,Menu!$A$5:$A$10,Menu!$C$5:$C$10,0)</f>
        <v/>
      </c>
      <c r="J193" s="11">
        <f>Setup!$B$5</f>
        <v/>
      </c>
      <c r="K193" s="12">
        <f>F193-H193-I193-J193</f>
        <v/>
      </c>
    </row>
    <row r="194">
      <c r="A194" s="4" t="n">
        <v>46306</v>
      </c>
      <c r="B194" s="10">
        <f>"Z"&amp;TEXT(ROW()-4,"0000")</f>
        <v/>
      </c>
      <c r="C194" s="8" t="inlineStr">
        <is>
          <t>App A</t>
        </is>
      </c>
      <c r="D194" s="8" t="inlineStr">
        <is>
          <t>Dal khichdi</t>
        </is>
      </c>
      <c r="E194" s="8" t="n">
        <v>1</v>
      </c>
      <c r="F194" s="11">
        <f>E194*_xlfn.XLOOKUP(D194,Menu!$A$5:$A$10,Menu!$B$5:$B$10,0)</f>
        <v/>
      </c>
      <c r="G194" s="12">
        <f>ROUND(F194*Setup!$B$4,2)</f>
        <v/>
      </c>
      <c r="H194" s="12">
        <f>ROUND(F194*_xlfn.XLOOKUP(C194,Setup!$A$8:$A$10,Setup!$B$8:$B$10,0),2)</f>
        <v/>
      </c>
      <c r="I194" s="11">
        <f>E194*_xlfn.XLOOKUP(D194,Menu!$A$5:$A$10,Menu!$C$5:$C$10,0)</f>
        <v/>
      </c>
      <c r="J194" s="11">
        <f>Setup!$B$5</f>
        <v/>
      </c>
      <c r="K194" s="12">
        <f>F194-H194-I194-J194</f>
        <v/>
      </c>
    </row>
    <row r="195">
      <c r="A195" s="4" t="n">
        <v>46306</v>
      </c>
      <c r="B195" s="10">
        <f>"Z"&amp;TEXT(ROW()-4,"0000")</f>
        <v/>
      </c>
      <c r="C195" s="8" t="inlineStr">
        <is>
          <t>App A</t>
        </is>
      </c>
      <c r="D195" s="8" t="inlineStr">
        <is>
          <t>Chicken biryani</t>
        </is>
      </c>
      <c r="E195" s="8" t="n">
        <v>1</v>
      </c>
      <c r="F195" s="11">
        <f>E195*_xlfn.XLOOKUP(D195,Menu!$A$5:$A$10,Menu!$B$5:$B$10,0)</f>
        <v/>
      </c>
      <c r="G195" s="12">
        <f>ROUND(F195*Setup!$B$4,2)</f>
        <v/>
      </c>
      <c r="H195" s="12">
        <f>ROUND(F195*_xlfn.XLOOKUP(C195,Setup!$A$8:$A$10,Setup!$B$8:$B$10,0),2)</f>
        <v/>
      </c>
      <c r="I195" s="11">
        <f>E195*_xlfn.XLOOKUP(D195,Menu!$A$5:$A$10,Menu!$C$5:$C$10,0)</f>
        <v/>
      </c>
      <c r="J195" s="11">
        <f>Setup!$B$5</f>
        <v/>
      </c>
      <c r="K195" s="12">
        <f>F195-H195-I195-J195</f>
        <v/>
      </c>
    </row>
    <row r="196">
      <c r="A196" s="4" t="n">
        <v>46306</v>
      </c>
      <c r="B196" s="10">
        <f>"Z"&amp;TEXT(ROW()-4,"0000")</f>
        <v/>
      </c>
      <c r="C196" s="8" t="inlineStr">
        <is>
          <t>App A</t>
        </is>
      </c>
      <c r="D196" s="8" t="inlineStr">
        <is>
          <t>Paneer thali</t>
        </is>
      </c>
      <c r="E196" s="8" t="n">
        <v>3</v>
      </c>
      <c r="F196" s="11">
        <f>E196*_xlfn.XLOOKUP(D196,Menu!$A$5:$A$10,Menu!$B$5:$B$10,0)</f>
        <v/>
      </c>
      <c r="G196" s="12">
        <f>ROUND(F196*Setup!$B$4,2)</f>
        <v/>
      </c>
      <c r="H196" s="12">
        <f>ROUND(F196*_xlfn.XLOOKUP(C196,Setup!$A$8:$A$10,Setup!$B$8:$B$10,0),2)</f>
        <v/>
      </c>
      <c r="I196" s="11">
        <f>E196*_xlfn.XLOOKUP(D196,Menu!$A$5:$A$10,Menu!$C$5:$C$10,0)</f>
        <v/>
      </c>
      <c r="J196" s="11">
        <f>Setup!$B$5</f>
        <v/>
      </c>
      <c r="K196" s="12">
        <f>F196-H196-I196-J196</f>
        <v/>
      </c>
    </row>
    <row r="197">
      <c r="A197" s="4" t="n">
        <v>46306</v>
      </c>
      <c r="B197" s="10">
        <f>"Z"&amp;TEXT(ROW()-4,"0000")</f>
        <v/>
      </c>
      <c r="C197" s="8" t="inlineStr">
        <is>
          <t>App A</t>
        </is>
      </c>
      <c r="D197" s="8" t="inlineStr">
        <is>
          <t>Veg biryani</t>
        </is>
      </c>
      <c r="E197" s="8" t="n">
        <v>2</v>
      </c>
      <c r="F197" s="11">
        <f>E197*_xlfn.XLOOKUP(D197,Menu!$A$5:$A$10,Menu!$B$5:$B$10,0)</f>
        <v/>
      </c>
      <c r="G197" s="12">
        <f>ROUND(F197*Setup!$B$4,2)</f>
        <v/>
      </c>
      <c r="H197" s="12">
        <f>ROUND(F197*_xlfn.XLOOKUP(C197,Setup!$A$8:$A$10,Setup!$B$8:$B$10,0),2)</f>
        <v/>
      </c>
      <c r="I197" s="11">
        <f>E197*_xlfn.XLOOKUP(D197,Menu!$A$5:$A$10,Menu!$C$5:$C$10,0)</f>
        <v/>
      </c>
      <c r="J197" s="11">
        <f>Setup!$B$5</f>
        <v/>
      </c>
      <c r="K197" s="12">
        <f>F197-H197-I197-J197</f>
        <v/>
      </c>
    </row>
    <row r="198">
      <c r="A198" s="4" t="n">
        <v>46306</v>
      </c>
      <c r="B198" s="10">
        <f>"Z"&amp;TEXT(ROW()-4,"0000")</f>
        <v/>
      </c>
      <c r="C198" s="8" t="inlineStr">
        <is>
          <t>App B</t>
        </is>
      </c>
      <c r="D198" s="8" t="inlineStr">
        <is>
          <t>Chicken thali</t>
        </is>
      </c>
      <c r="E198" s="8" t="n">
        <v>1</v>
      </c>
      <c r="F198" s="11">
        <f>E198*_xlfn.XLOOKUP(D198,Menu!$A$5:$A$10,Menu!$B$5:$B$10,0)</f>
        <v/>
      </c>
      <c r="G198" s="12">
        <f>ROUND(F198*Setup!$B$4,2)</f>
        <v/>
      </c>
      <c r="H198" s="12">
        <f>ROUND(F198*_xlfn.XLOOKUP(C198,Setup!$A$8:$A$10,Setup!$B$8:$B$10,0),2)</f>
        <v/>
      </c>
      <c r="I198" s="11">
        <f>E198*_xlfn.XLOOKUP(D198,Menu!$A$5:$A$10,Menu!$C$5:$C$10,0)</f>
        <v/>
      </c>
      <c r="J198" s="11">
        <f>Setup!$B$5</f>
        <v/>
      </c>
      <c r="K198" s="12">
        <f>F198-H198-I198-J198</f>
        <v/>
      </c>
    </row>
    <row r="199">
      <c r="A199" s="4" t="n">
        <v>46306</v>
      </c>
      <c r="B199" s="10">
        <f>"Z"&amp;TEXT(ROW()-4,"0000")</f>
        <v/>
      </c>
      <c r="C199" s="8" t="inlineStr">
        <is>
          <t>App B</t>
        </is>
      </c>
      <c r="D199" s="8" t="inlineStr">
        <is>
          <t>Dal khichdi</t>
        </is>
      </c>
      <c r="E199" s="8" t="n">
        <v>1</v>
      </c>
      <c r="F199" s="11">
        <f>E199*_xlfn.XLOOKUP(D199,Menu!$A$5:$A$10,Menu!$B$5:$B$10,0)</f>
        <v/>
      </c>
      <c r="G199" s="12">
        <f>ROUND(F199*Setup!$B$4,2)</f>
        <v/>
      </c>
      <c r="H199" s="12">
        <f>ROUND(F199*_xlfn.XLOOKUP(C199,Setup!$A$8:$A$10,Setup!$B$8:$B$10,0),2)</f>
        <v/>
      </c>
      <c r="I199" s="11">
        <f>E199*_xlfn.XLOOKUP(D199,Menu!$A$5:$A$10,Menu!$C$5:$C$10,0)</f>
        <v/>
      </c>
      <c r="J199" s="11">
        <f>Setup!$B$5</f>
        <v/>
      </c>
      <c r="K199" s="12">
        <f>F199-H199-I199-J199</f>
        <v/>
      </c>
    </row>
    <row r="200">
      <c r="A200" s="4" t="n">
        <v>46306</v>
      </c>
      <c r="B200" s="10">
        <f>"Z"&amp;TEXT(ROW()-4,"0000")</f>
        <v/>
      </c>
      <c r="C200" s="8" t="inlineStr">
        <is>
          <t>App B</t>
        </is>
      </c>
      <c r="D200" s="8" t="inlineStr">
        <is>
          <t>Dal khichdi</t>
        </is>
      </c>
      <c r="E200" s="8" t="n">
        <v>1</v>
      </c>
      <c r="F200" s="11">
        <f>E200*_xlfn.XLOOKUP(D200,Menu!$A$5:$A$10,Menu!$B$5:$B$10,0)</f>
        <v/>
      </c>
      <c r="G200" s="12">
        <f>ROUND(F200*Setup!$B$4,2)</f>
        <v/>
      </c>
      <c r="H200" s="12">
        <f>ROUND(F200*_xlfn.XLOOKUP(C200,Setup!$A$8:$A$10,Setup!$B$8:$B$10,0),2)</f>
        <v/>
      </c>
      <c r="I200" s="11">
        <f>E200*_xlfn.XLOOKUP(D200,Menu!$A$5:$A$10,Menu!$C$5:$C$10,0)</f>
        <v/>
      </c>
      <c r="J200" s="11">
        <f>Setup!$B$5</f>
        <v/>
      </c>
      <c r="K200" s="12">
        <f>F200-H200-I200-J200</f>
        <v/>
      </c>
    </row>
    <row r="201">
      <c r="A201" s="4" t="n">
        <v>46306</v>
      </c>
      <c r="B201" s="10">
        <f>"Z"&amp;TEXT(ROW()-4,"0000")</f>
        <v/>
      </c>
      <c r="C201" s="8" t="inlineStr">
        <is>
          <t>App A</t>
        </is>
      </c>
      <c r="D201" s="8" t="inlineStr">
        <is>
          <t>Chicken thali</t>
        </is>
      </c>
      <c r="E201" s="8" t="n">
        <v>1</v>
      </c>
      <c r="F201" s="11">
        <f>E201*_xlfn.XLOOKUP(D201,Menu!$A$5:$A$10,Menu!$B$5:$B$10,0)</f>
        <v/>
      </c>
      <c r="G201" s="12">
        <f>ROUND(F201*Setup!$B$4,2)</f>
        <v/>
      </c>
      <c r="H201" s="12">
        <f>ROUND(F201*_xlfn.XLOOKUP(C201,Setup!$A$8:$A$10,Setup!$B$8:$B$10,0),2)</f>
        <v/>
      </c>
      <c r="I201" s="11">
        <f>E201*_xlfn.XLOOKUP(D201,Menu!$A$5:$A$10,Menu!$C$5:$C$10,0)</f>
        <v/>
      </c>
      <c r="J201" s="11">
        <f>Setup!$B$5</f>
        <v/>
      </c>
      <c r="K201" s="12">
        <f>F201-H201-I201-J201</f>
        <v/>
      </c>
    </row>
    <row r="202">
      <c r="A202" s="4" t="n">
        <v>46306</v>
      </c>
      <c r="B202" s="10">
        <f>"Z"&amp;TEXT(ROW()-4,"0000")</f>
        <v/>
      </c>
      <c r="C202" s="8" t="inlineStr">
        <is>
          <t>App B</t>
        </is>
      </c>
      <c r="D202" s="8" t="inlineStr">
        <is>
          <t>Chicken thali</t>
        </is>
      </c>
      <c r="E202" s="8" t="n">
        <v>3</v>
      </c>
      <c r="F202" s="11">
        <f>E202*_xlfn.XLOOKUP(D202,Menu!$A$5:$A$10,Menu!$B$5:$B$10,0)</f>
        <v/>
      </c>
      <c r="G202" s="12">
        <f>ROUND(F202*Setup!$B$4,2)</f>
        <v/>
      </c>
      <c r="H202" s="12">
        <f>ROUND(F202*_xlfn.XLOOKUP(C202,Setup!$A$8:$A$10,Setup!$B$8:$B$10,0),2)</f>
        <v/>
      </c>
      <c r="I202" s="11">
        <f>E202*_xlfn.XLOOKUP(D202,Menu!$A$5:$A$10,Menu!$C$5:$C$10,0)</f>
        <v/>
      </c>
      <c r="J202" s="11">
        <f>Setup!$B$5</f>
        <v/>
      </c>
      <c r="K202" s="12">
        <f>F202-H202-I202-J202</f>
        <v/>
      </c>
    </row>
    <row r="203">
      <c r="A203" s="4" t="n">
        <v>46306</v>
      </c>
      <c r="B203" s="10">
        <f>"Z"&amp;TEXT(ROW()-4,"0000")</f>
        <v/>
      </c>
      <c r="C203" s="8" t="inlineStr">
        <is>
          <t>App A</t>
        </is>
      </c>
      <c r="D203" s="8" t="inlineStr">
        <is>
          <t>Veg biryani</t>
        </is>
      </c>
      <c r="E203" s="8" t="n">
        <v>2</v>
      </c>
      <c r="F203" s="11">
        <f>E203*_xlfn.XLOOKUP(D203,Menu!$A$5:$A$10,Menu!$B$5:$B$10,0)</f>
        <v/>
      </c>
      <c r="G203" s="12">
        <f>ROUND(F203*Setup!$B$4,2)</f>
        <v/>
      </c>
      <c r="H203" s="12">
        <f>ROUND(F203*_xlfn.XLOOKUP(C203,Setup!$A$8:$A$10,Setup!$B$8:$B$10,0),2)</f>
        <v/>
      </c>
      <c r="I203" s="11">
        <f>E203*_xlfn.XLOOKUP(D203,Menu!$A$5:$A$10,Menu!$C$5:$C$10,0)</f>
        <v/>
      </c>
      <c r="J203" s="11">
        <f>Setup!$B$5</f>
        <v/>
      </c>
      <c r="K203" s="12">
        <f>F203-H203-I203-J203</f>
        <v/>
      </c>
    </row>
    <row r="204">
      <c r="A204" s="4" t="n">
        <v>46306</v>
      </c>
      <c r="B204" s="10">
        <f>"Z"&amp;TEXT(ROW()-4,"0000")</f>
        <v/>
      </c>
      <c r="C204" s="8" t="inlineStr">
        <is>
          <t>Direct</t>
        </is>
      </c>
      <c r="D204" s="8" t="inlineStr">
        <is>
          <t>Veg biryani</t>
        </is>
      </c>
      <c r="E204" s="8" t="n">
        <v>3</v>
      </c>
      <c r="F204" s="11">
        <f>E204*_xlfn.XLOOKUP(D204,Menu!$A$5:$A$10,Menu!$B$5:$B$10,0)</f>
        <v/>
      </c>
      <c r="G204" s="12">
        <f>ROUND(F204*Setup!$B$4,2)</f>
        <v/>
      </c>
      <c r="H204" s="12">
        <f>ROUND(F204*_xlfn.XLOOKUP(C204,Setup!$A$8:$A$10,Setup!$B$8:$B$10,0),2)</f>
        <v/>
      </c>
      <c r="I204" s="11">
        <f>E204*_xlfn.XLOOKUP(D204,Menu!$A$5:$A$10,Menu!$C$5:$C$10,0)</f>
        <v/>
      </c>
      <c r="J204" s="11">
        <f>Setup!$B$5</f>
        <v/>
      </c>
      <c r="K204" s="12">
        <f>F204-H204-I204-J204</f>
        <v/>
      </c>
    </row>
    <row r="205">
      <c r="A205" s="4" t="n">
        <v>46306</v>
      </c>
      <c r="B205" s="10">
        <f>"Z"&amp;TEXT(ROW()-4,"0000")</f>
        <v/>
      </c>
      <c r="C205" s="8" t="inlineStr">
        <is>
          <t>App A</t>
        </is>
      </c>
      <c r="D205" s="8" t="inlineStr">
        <is>
          <t>Paneer thali</t>
        </is>
      </c>
      <c r="E205" s="8" t="n">
        <v>1</v>
      </c>
      <c r="F205" s="11">
        <f>E205*_xlfn.XLOOKUP(D205,Menu!$A$5:$A$10,Menu!$B$5:$B$10,0)</f>
        <v/>
      </c>
      <c r="G205" s="12">
        <f>ROUND(F205*Setup!$B$4,2)</f>
        <v/>
      </c>
      <c r="H205" s="12">
        <f>ROUND(F205*_xlfn.XLOOKUP(C205,Setup!$A$8:$A$10,Setup!$B$8:$B$10,0),2)</f>
        <v/>
      </c>
      <c r="I205" s="11">
        <f>E205*_xlfn.XLOOKUP(D205,Menu!$A$5:$A$10,Menu!$C$5:$C$10,0)</f>
        <v/>
      </c>
      <c r="J205" s="11">
        <f>Setup!$B$5</f>
        <v/>
      </c>
      <c r="K205" s="12">
        <f>F205-H205-I205-J205</f>
        <v/>
      </c>
    </row>
    <row r="206">
      <c r="A206" s="4" t="n">
        <v>46306</v>
      </c>
      <c r="B206" s="10">
        <f>"Z"&amp;TEXT(ROW()-4,"0000")</f>
        <v/>
      </c>
      <c r="C206" s="8" t="inlineStr">
        <is>
          <t>App B</t>
        </is>
      </c>
      <c r="D206" s="8" t="inlineStr">
        <is>
          <t>Chicken thali</t>
        </is>
      </c>
      <c r="E206" s="8" t="n">
        <v>1</v>
      </c>
      <c r="F206" s="11">
        <f>E206*_xlfn.XLOOKUP(D206,Menu!$A$5:$A$10,Menu!$B$5:$B$10,0)</f>
        <v/>
      </c>
      <c r="G206" s="12">
        <f>ROUND(F206*Setup!$B$4,2)</f>
        <v/>
      </c>
      <c r="H206" s="12">
        <f>ROUND(F206*_xlfn.XLOOKUP(C206,Setup!$A$8:$A$10,Setup!$B$8:$B$10,0),2)</f>
        <v/>
      </c>
      <c r="I206" s="11">
        <f>E206*_xlfn.XLOOKUP(D206,Menu!$A$5:$A$10,Menu!$C$5:$C$10,0)</f>
        <v/>
      </c>
      <c r="J206" s="11">
        <f>Setup!$B$5</f>
        <v/>
      </c>
      <c r="K206" s="12">
        <f>F206-H206-I206-J206</f>
        <v/>
      </c>
    </row>
    <row r="207">
      <c r="A207" s="4" t="n">
        <v>46306</v>
      </c>
      <c r="B207" s="10">
        <f>"Z"&amp;TEXT(ROW()-4,"0000")</f>
        <v/>
      </c>
      <c r="C207" s="8" t="inlineStr">
        <is>
          <t>App A</t>
        </is>
      </c>
      <c r="D207" s="8" t="inlineStr">
        <is>
          <t>Chicken thali</t>
        </is>
      </c>
      <c r="E207" s="8" t="n">
        <v>2</v>
      </c>
      <c r="F207" s="11">
        <f>E207*_xlfn.XLOOKUP(D207,Menu!$A$5:$A$10,Menu!$B$5:$B$10,0)</f>
        <v/>
      </c>
      <c r="G207" s="12">
        <f>ROUND(F207*Setup!$B$4,2)</f>
        <v/>
      </c>
      <c r="H207" s="12">
        <f>ROUND(F207*_xlfn.XLOOKUP(C207,Setup!$A$8:$A$10,Setup!$B$8:$B$10,0),2)</f>
        <v/>
      </c>
      <c r="I207" s="11">
        <f>E207*_xlfn.XLOOKUP(D207,Menu!$A$5:$A$10,Menu!$C$5:$C$10,0)</f>
        <v/>
      </c>
      <c r="J207" s="11">
        <f>Setup!$B$5</f>
        <v/>
      </c>
      <c r="K207" s="12">
        <f>F207-H207-I207-J207</f>
        <v/>
      </c>
    </row>
    <row r="208">
      <c r="A208" s="4" t="n">
        <v>46306</v>
      </c>
      <c r="B208" s="10">
        <f>"Z"&amp;TEXT(ROW()-4,"0000")</f>
        <v/>
      </c>
      <c r="C208" s="8" t="inlineStr">
        <is>
          <t>Direct</t>
        </is>
      </c>
      <c r="D208" s="8" t="inlineStr">
        <is>
          <t>Veg biryani</t>
        </is>
      </c>
      <c r="E208" s="8" t="n">
        <v>2</v>
      </c>
      <c r="F208" s="11">
        <f>E208*_xlfn.XLOOKUP(D208,Menu!$A$5:$A$10,Menu!$B$5:$B$10,0)</f>
        <v/>
      </c>
      <c r="G208" s="12">
        <f>ROUND(F208*Setup!$B$4,2)</f>
        <v/>
      </c>
      <c r="H208" s="12">
        <f>ROUND(F208*_xlfn.XLOOKUP(C208,Setup!$A$8:$A$10,Setup!$B$8:$B$10,0),2)</f>
        <v/>
      </c>
      <c r="I208" s="11">
        <f>E208*_xlfn.XLOOKUP(D208,Menu!$A$5:$A$10,Menu!$C$5:$C$10,0)</f>
        <v/>
      </c>
      <c r="J208" s="11">
        <f>Setup!$B$5</f>
        <v/>
      </c>
      <c r="K208" s="12">
        <f>F208-H208-I208-J208</f>
        <v/>
      </c>
    </row>
    <row r="209">
      <c r="A209" s="4" t="n">
        <v>46306</v>
      </c>
      <c r="B209" s="10">
        <f>"Z"&amp;TEXT(ROW()-4,"0000")</f>
        <v/>
      </c>
      <c r="C209" s="8" t="inlineStr">
        <is>
          <t>App B</t>
        </is>
      </c>
      <c r="D209" s="8" t="inlineStr">
        <is>
          <t>Paneer thali</t>
        </is>
      </c>
      <c r="E209" s="8" t="n">
        <v>3</v>
      </c>
      <c r="F209" s="11">
        <f>E209*_xlfn.XLOOKUP(D209,Menu!$A$5:$A$10,Menu!$B$5:$B$10,0)</f>
        <v/>
      </c>
      <c r="G209" s="12">
        <f>ROUND(F209*Setup!$B$4,2)</f>
        <v/>
      </c>
      <c r="H209" s="12">
        <f>ROUND(F209*_xlfn.XLOOKUP(C209,Setup!$A$8:$A$10,Setup!$B$8:$B$10,0),2)</f>
        <v/>
      </c>
      <c r="I209" s="11">
        <f>E209*_xlfn.XLOOKUP(D209,Menu!$A$5:$A$10,Menu!$C$5:$C$10,0)</f>
        <v/>
      </c>
      <c r="J209" s="11">
        <f>Setup!$B$5</f>
        <v/>
      </c>
      <c r="K209" s="12">
        <f>F209-H209-I209-J209</f>
        <v/>
      </c>
    </row>
    <row r="210">
      <c r="A210" s="4" t="n">
        <v>46306</v>
      </c>
      <c r="B210" s="10">
        <f>"Z"&amp;TEXT(ROW()-4,"0000")</f>
        <v/>
      </c>
      <c r="C210" s="8" t="inlineStr">
        <is>
          <t>Direct</t>
        </is>
      </c>
      <c r="D210" s="8" t="inlineStr">
        <is>
          <t>Chicken biryani</t>
        </is>
      </c>
      <c r="E210" s="8" t="n">
        <v>1</v>
      </c>
      <c r="F210" s="11">
        <f>E210*_xlfn.XLOOKUP(D210,Menu!$A$5:$A$10,Menu!$B$5:$B$10,0)</f>
        <v/>
      </c>
      <c r="G210" s="12">
        <f>ROUND(F210*Setup!$B$4,2)</f>
        <v/>
      </c>
      <c r="H210" s="12">
        <f>ROUND(F210*_xlfn.XLOOKUP(C210,Setup!$A$8:$A$10,Setup!$B$8:$B$10,0),2)</f>
        <v/>
      </c>
      <c r="I210" s="11">
        <f>E210*_xlfn.XLOOKUP(D210,Menu!$A$5:$A$10,Menu!$C$5:$C$10,0)</f>
        <v/>
      </c>
      <c r="J210" s="11">
        <f>Setup!$B$5</f>
        <v/>
      </c>
      <c r="K210" s="12">
        <f>F210-H210-I210-J210</f>
        <v/>
      </c>
    </row>
    <row r="211">
      <c r="A211" s="4" t="n">
        <v>46307</v>
      </c>
      <c r="B211" s="10">
        <f>"Z"&amp;TEXT(ROW()-4,"0000")</f>
        <v/>
      </c>
      <c r="C211" s="8" t="inlineStr">
        <is>
          <t>App A</t>
        </is>
      </c>
      <c r="D211" s="8" t="inlineStr">
        <is>
          <t>Dal khichdi</t>
        </is>
      </c>
      <c r="E211" s="8" t="n">
        <v>2</v>
      </c>
      <c r="F211" s="11">
        <f>E211*_xlfn.XLOOKUP(D211,Menu!$A$5:$A$10,Menu!$B$5:$B$10,0)</f>
        <v/>
      </c>
      <c r="G211" s="12">
        <f>ROUND(F211*Setup!$B$4,2)</f>
        <v/>
      </c>
      <c r="H211" s="12">
        <f>ROUND(F211*_xlfn.XLOOKUP(C211,Setup!$A$8:$A$10,Setup!$B$8:$B$10,0),2)</f>
        <v/>
      </c>
      <c r="I211" s="11">
        <f>E211*_xlfn.XLOOKUP(D211,Menu!$A$5:$A$10,Menu!$C$5:$C$10,0)</f>
        <v/>
      </c>
      <c r="J211" s="11">
        <f>Setup!$B$5</f>
        <v/>
      </c>
      <c r="K211" s="12">
        <f>F211-H211-I211-J211</f>
        <v/>
      </c>
    </row>
    <row r="212">
      <c r="A212" s="4" t="n">
        <v>46307</v>
      </c>
      <c r="B212" s="10">
        <f>"Z"&amp;TEXT(ROW()-4,"0000")</f>
        <v/>
      </c>
      <c r="C212" s="8" t="inlineStr">
        <is>
          <t>Direct</t>
        </is>
      </c>
      <c r="D212" s="8" t="inlineStr">
        <is>
          <t>Chicken biryani</t>
        </is>
      </c>
      <c r="E212" s="8" t="n">
        <v>1</v>
      </c>
      <c r="F212" s="11">
        <f>E212*_xlfn.XLOOKUP(D212,Menu!$A$5:$A$10,Menu!$B$5:$B$10,0)</f>
        <v/>
      </c>
      <c r="G212" s="12">
        <f>ROUND(F212*Setup!$B$4,2)</f>
        <v/>
      </c>
      <c r="H212" s="12">
        <f>ROUND(F212*_xlfn.XLOOKUP(C212,Setup!$A$8:$A$10,Setup!$B$8:$B$10,0),2)</f>
        <v/>
      </c>
      <c r="I212" s="11">
        <f>E212*_xlfn.XLOOKUP(D212,Menu!$A$5:$A$10,Menu!$C$5:$C$10,0)</f>
        <v/>
      </c>
      <c r="J212" s="11">
        <f>Setup!$B$5</f>
        <v/>
      </c>
      <c r="K212" s="12">
        <f>F212-H212-I212-J212</f>
        <v/>
      </c>
    </row>
    <row r="213">
      <c r="A213" s="4" t="n">
        <v>46307</v>
      </c>
      <c r="B213" s="10">
        <f>"Z"&amp;TEXT(ROW()-4,"0000")</f>
        <v/>
      </c>
      <c r="C213" s="8" t="inlineStr">
        <is>
          <t>App B</t>
        </is>
      </c>
      <c r="D213" s="8" t="inlineStr">
        <is>
          <t>Chicken thali</t>
        </is>
      </c>
      <c r="E213" s="8" t="n">
        <v>1</v>
      </c>
      <c r="F213" s="11">
        <f>E213*_xlfn.XLOOKUP(D213,Menu!$A$5:$A$10,Menu!$B$5:$B$10,0)</f>
        <v/>
      </c>
      <c r="G213" s="12">
        <f>ROUND(F213*Setup!$B$4,2)</f>
        <v/>
      </c>
      <c r="H213" s="12">
        <f>ROUND(F213*_xlfn.XLOOKUP(C213,Setup!$A$8:$A$10,Setup!$B$8:$B$10,0),2)</f>
        <v/>
      </c>
      <c r="I213" s="11">
        <f>E213*_xlfn.XLOOKUP(D213,Menu!$A$5:$A$10,Menu!$C$5:$C$10,0)</f>
        <v/>
      </c>
      <c r="J213" s="11">
        <f>Setup!$B$5</f>
        <v/>
      </c>
      <c r="K213" s="12">
        <f>F213-H213-I213-J213</f>
        <v/>
      </c>
    </row>
    <row r="214">
      <c r="A214" s="4" t="n">
        <v>46307</v>
      </c>
      <c r="B214" s="10">
        <f>"Z"&amp;TEXT(ROW()-4,"0000")</f>
        <v/>
      </c>
      <c r="C214" s="8" t="inlineStr">
        <is>
          <t>App A</t>
        </is>
      </c>
      <c r="D214" s="8" t="inlineStr">
        <is>
          <t>Chicken thali</t>
        </is>
      </c>
      <c r="E214" s="8" t="n">
        <v>1</v>
      </c>
      <c r="F214" s="11">
        <f>E214*_xlfn.XLOOKUP(D214,Menu!$A$5:$A$10,Menu!$B$5:$B$10,0)</f>
        <v/>
      </c>
      <c r="G214" s="12">
        <f>ROUND(F214*Setup!$B$4,2)</f>
        <v/>
      </c>
      <c r="H214" s="12">
        <f>ROUND(F214*_xlfn.XLOOKUP(C214,Setup!$A$8:$A$10,Setup!$B$8:$B$10,0),2)</f>
        <v/>
      </c>
      <c r="I214" s="11">
        <f>E214*_xlfn.XLOOKUP(D214,Menu!$A$5:$A$10,Menu!$C$5:$C$10,0)</f>
        <v/>
      </c>
      <c r="J214" s="11">
        <f>Setup!$B$5</f>
        <v/>
      </c>
      <c r="K214" s="12">
        <f>F214-H214-I214-J214</f>
        <v/>
      </c>
    </row>
    <row r="215">
      <c r="A215" s="4" t="n">
        <v>46307</v>
      </c>
      <c r="B215" s="10">
        <f>"Z"&amp;TEXT(ROW()-4,"0000")</f>
        <v/>
      </c>
      <c r="C215" s="8" t="inlineStr">
        <is>
          <t>App B</t>
        </is>
      </c>
      <c r="D215" s="8" t="inlineStr">
        <is>
          <t>Chicken biryani</t>
        </is>
      </c>
      <c r="E215" s="8" t="n">
        <v>1</v>
      </c>
      <c r="F215" s="11">
        <f>E215*_xlfn.XLOOKUP(D215,Menu!$A$5:$A$10,Menu!$B$5:$B$10,0)</f>
        <v/>
      </c>
      <c r="G215" s="12">
        <f>ROUND(F215*Setup!$B$4,2)</f>
        <v/>
      </c>
      <c r="H215" s="12">
        <f>ROUND(F215*_xlfn.XLOOKUP(C215,Setup!$A$8:$A$10,Setup!$B$8:$B$10,0),2)</f>
        <v/>
      </c>
      <c r="I215" s="11">
        <f>E215*_xlfn.XLOOKUP(D215,Menu!$A$5:$A$10,Menu!$C$5:$C$10,0)</f>
        <v/>
      </c>
      <c r="J215" s="11">
        <f>Setup!$B$5</f>
        <v/>
      </c>
      <c r="K215" s="12">
        <f>F215-H215-I215-J215</f>
        <v/>
      </c>
    </row>
    <row r="216">
      <c r="A216" s="4" t="n">
        <v>46307</v>
      </c>
      <c r="B216" s="10">
        <f>"Z"&amp;TEXT(ROW()-4,"0000")</f>
        <v/>
      </c>
      <c r="C216" s="8" t="inlineStr">
        <is>
          <t>App B</t>
        </is>
      </c>
      <c r="D216" s="8" t="inlineStr">
        <is>
          <t>Dal khichdi</t>
        </is>
      </c>
      <c r="E216" s="8" t="n">
        <v>1</v>
      </c>
      <c r="F216" s="11">
        <f>E216*_xlfn.XLOOKUP(D216,Menu!$A$5:$A$10,Menu!$B$5:$B$10,0)</f>
        <v/>
      </c>
      <c r="G216" s="12">
        <f>ROUND(F216*Setup!$B$4,2)</f>
        <v/>
      </c>
      <c r="H216" s="12">
        <f>ROUND(F216*_xlfn.XLOOKUP(C216,Setup!$A$8:$A$10,Setup!$B$8:$B$10,0),2)</f>
        <v/>
      </c>
      <c r="I216" s="11">
        <f>E216*_xlfn.XLOOKUP(D216,Menu!$A$5:$A$10,Menu!$C$5:$C$10,0)</f>
        <v/>
      </c>
      <c r="J216" s="11">
        <f>Setup!$B$5</f>
        <v/>
      </c>
      <c r="K216" s="12">
        <f>F216-H216-I216-J216</f>
        <v/>
      </c>
    </row>
    <row r="217">
      <c r="A217" s="4" t="n">
        <v>46307</v>
      </c>
      <c r="B217" s="10">
        <f>"Z"&amp;TEXT(ROW()-4,"0000")</f>
        <v/>
      </c>
      <c r="C217" s="8" t="inlineStr">
        <is>
          <t>App A</t>
        </is>
      </c>
      <c r="D217" s="8" t="inlineStr">
        <is>
          <t>Chicken thali</t>
        </is>
      </c>
      <c r="E217" s="8" t="n">
        <v>1</v>
      </c>
      <c r="F217" s="11">
        <f>E217*_xlfn.XLOOKUP(D217,Menu!$A$5:$A$10,Menu!$B$5:$B$10,0)</f>
        <v/>
      </c>
      <c r="G217" s="12">
        <f>ROUND(F217*Setup!$B$4,2)</f>
        <v/>
      </c>
      <c r="H217" s="12">
        <f>ROUND(F217*_xlfn.XLOOKUP(C217,Setup!$A$8:$A$10,Setup!$B$8:$B$10,0),2)</f>
        <v/>
      </c>
      <c r="I217" s="11">
        <f>E217*_xlfn.XLOOKUP(D217,Menu!$A$5:$A$10,Menu!$C$5:$C$10,0)</f>
        <v/>
      </c>
      <c r="J217" s="11">
        <f>Setup!$B$5</f>
        <v/>
      </c>
      <c r="K217" s="12">
        <f>F217-H217-I217-J217</f>
        <v/>
      </c>
    </row>
    <row r="218">
      <c r="A218" s="4" t="n">
        <v>46307</v>
      </c>
      <c r="B218" s="10">
        <f>"Z"&amp;TEXT(ROW()-4,"0000")</f>
        <v/>
      </c>
      <c r="C218" s="8" t="inlineStr">
        <is>
          <t>Direct</t>
        </is>
      </c>
      <c r="D218" s="8" t="inlineStr">
        <is>
          <t>Misal pav</t>
        </is>
      </c>
      <c r="E218" s="8" t="n">
        <v>1</v>
      </c>
      <c r="F218" s="11">
        <f>E218*_xlfn.XLOOKUP(D218,Menu!$A$5:$A$10,Menu!$B$5:$B$10,0)</f>
        <v/>
      </c>
      <c r="G218" s="12">
        <f>ROUND(F218*Setup!$B$4,2)</f>
        <v/>
      </c>
      <c r="H218" s="12">
        <f>ROUND(F218*_xlfn.XLOOKUP(C218,Setup!$A$8:$A$10,Setup!$B$8:$B$10,0),2)</f>
        <v/>
      </c>
      <c r="I218" s="11">
        <f>E218*_xlfn.XLOOKUP(D218,Menu!$A$5:$A$10,Menu!$C$5:$C$10,0)</f>
        <v/>
      </c>
      <c r="J218" s="11">
        <f>Setup!$B$5</f>
        <v/>
      </c>
      <c r="K218" s="12">
        <f>F218-H218-I218-J218</f>
        <v/>
      </c>
    </row>
    <row r="219">
      <c r="A219" s="4" t="n">
        <v>46307</v>
      </c>
      <c r="B219" s="10">
        <f>"Z"&amp;TEXT(ROW()-4,"0000")</f>
        <v/>
      </c>
      <c r="C219" s="8" t="inlineStr">
        <is>
          <t>App B</t>
        </is>
      </c>
      <c r="D219" s="8" t="inlineStr">
        <is>
          <t>Chicken biryani</t>
        </is>
      </c>
      <c r="E219" s="8" t="n">
        <v>1</v>
      </c>
      <c r="F219" s="11">
        <f>E219*_xlfn.XLOOKUP(D219,Menu!$A$5:$A$10,Menu!$B$5:$B$10,0)</f>
        <v/>
      </c>
      <c r="G219" s="12">
        <f>ROUND(F219*Setup!$B$4,2)</f>
        <v/>
      </c>
      <c r="H219" s="12">
        <f>ROUND(F219*_xlfn.XLOOKUP(C219,Setup!$A$8:$A$10,Setup!$B$8:$B$10,0),2)</f>
        <v/>
      </c>
      <c r="I219" s="11">
        <f>E219*_xlfn.XLOOKUP(D219,Menu!$A$5:$A$10,Menu!$C$5:$C$10,0)</f>
        <v/>
      </c>
      <c r="J219" s="11">
        <f>Setup!$B$5</f>
        <v/>
      </c>
      <c r="K219" s="12">
        <f>F219-H219-I219-J219</f>
        <v/>
      </c>
    </row>
    <row r="220">
      <c r="A220" s="4" t="n">
        <v>46307</v>
      </c>
      <c r="B220" s="10">
        <f>"Z"&amp;TEXT(ROW()-4,"0000")</f>
        <v/>
      </c>
      <c r="C220" s="8" t="inlineStr">
        <is>
          <t>Direct</t>
        </is>
      </c>
      <c r="D220" s="8" t="inlineStr">
        <is>
          <t>Dal khichdi</t>
        </is>
      </c>
      <c r="E220" s="8" t="n">
        <v>3</v>
      </c>
      <c r="F220" s="11">
        <f>E220*_xlfn.XLOOKUP(D220,Menu!$A$5:$A$10,Menu!$B$5:$B$10,0)</f>
        <v/>
      </c>
      <c r="G220" s="12">
        <f>ROUND(F220*Setup!$B$4,2)</f>
        <v/>
      </c>
      <c r="H220" s="12">
        <f>ROUND(F220*_xlfn.XLOOKUP(C220,Setup!$A$8:$A$10,Setup!$B$8:$B$10,0),2)</f>
        <v/>
      </c>
      <c r="I220" s="11">
        <f>E220*_xlfn.XLOOKUP(D220,Menu!$A$5:$A$10,Menu!$C$5:$C$10,0)</f>
        <v/>
      </c>
      <c r="J220" s="11">
        <f>Setup!$B$5</f>
        <v/>
      </c>
      <c r="K220" s="12">
        <f>F220-H220-I220-J220</f>
        <v/>
      </c>
    </row>
    <row r="221">
      <c r="A221" s="4" t="n">
        <v>46307</v>
      </c>
      <c r="B221" s="10">
        <f>"Z"&amp;TEXT(ROW()-4,"0000")</f>
        <v/>
      </c>
      <c r="C221" s="8" t="inlineStr">
        <is>
          <t>App B</t>
        </is>
      </c>
      <c r="D221" s="8" t="inlineStr">
        <is>
          <t>Paneer thali</t>
        </is>
      </c>
      <c r="E221" s="8" t="n">
        <v>1</v>
      </c>
      <c r="F221" s="11">
        <f>E221*_xlfn.XLOOKUP(D221,Menu!$A$5:$A$10,Menu!$B$5:$B$10,0)</f>
        <v/>
      </c>
      <c r="G221" s="12">
        <f>ROUND(F221*Setup!$B$4,2)</f>
        <v/>
      </c>
      <c r="H221" s="12">
        <f>ROUND(F221*_xlfn.XLOOKUP(C221,Setup!$A$8:$A$10,Setup!$B$8:$B$10,0),2)</f>
        <v/>
      </c>
      <c r="I221" s="11">
        <f>E221*_xlfn.XLOOKUP(D221,Menu!$A$5:$A$10,Menu!$C$5:$C$10,0)</f>
        <v/>
      </c>
      <c r="J221" s="11">
        <f>Setup!$B$5</f>
        <v/>
      </c>
      <c r="K221" s="12">
        <f>F221-H221-I221-J221</f>
        <v/>
      </c>
    </row>
    <row r="222">
      <c r="A222" s="4" t="n">
        <v>46307</v>
      </c>
      <c r="B222" s="10">
        <f>"Z"&amp;TEXT(ROW()-4,"0000")</f>
        <v/>
      </c>
      <c r="C222" s="8" t="inlineStr">
        <is>
          <t>App A</t>
        </is>
      </c>
      <c r="D222" s="8" t="inlineStr">
        <is>
          <t>Chicken biryani</t>
        </is>
      </c>
      <c r="E222" s="8" t="n">
        <v>1</v>
      </c>
      <c r="F222" s="11">
        <f>E222*_xlfn.XLOOKUP(D222,Menu!$A$5:$A$10,Menu!$B$5:$B$10,0)</f>
        <v/>
      </c>
      <c r="G222" s="12">
        <f>ROUND(F222*Setup!$B$4,2)</f>
        <v/>
      </c>
      <c r="H222" s="12">
        <f>ROUND(F222*_xlfn.XLOOKUP(C222,Setup!$A$8:$A$10,Setup!$B$8:$B$10,0),2)</f>
        <v/>
      </c>
      <c r="I222" s="11">
        <f>E222*_xlfn.XLOOKUP(D222,Menu!$A$5:$A$10,Menu!$C$5:$C$10,0)</f>
        <v/>
      </c>
      <c r="J222" s="11">
        <f>Setup!$B$5</f>
        <v/>
      </c>
      <c r="K222" s="12">
        <f>F222-H222-I222-J222</f>
        <v/>
      </c>
    </row>
    <row r="223">
      <c r="A223" s="4" t="n">
        <v>46307</v>
      </c>
      <c r="B223" s="10">
        <f>"Z"&amp;TEXT(ROW()-4,"0000")</f>
        <v/>
      </c>
      <c r="C223" s="8" t="inlineStr">
        <is>
          <t>App B</t>
        </is>
      </c>
      <c r="D223" s="8" t="inlineStr">
        <is>
          <t>Veg biryani</t>
        </is>
      </c>
      <c r="E223" s="8" t="n">
        <v>3</v>
      </c>
      <c r="F223" s="11">
        <f>E223*_xlfn.XLOOKUP(D223,Menu!$A$5:$A$10,Menu!$B$5:$B$10,0)</f>
        <v/>
      </c>
      <c r="G223" s="12">
        <f>ROUND(F223*Setup!$B$4,2)</f>
        <v/>
      </c>
      <c r="H223" s="12">
        <f>ROUND(F223*_xlfn.XLOOKUP(C223,Setup!$A$8:$A$10,Setup!$B$8:$B$10,0),2)</f>
        <v/>
      </c>
      <c r="I223" s="11">
        <f>E223*_xlfn.XLOOKUP(D223,Menu!$A$5:$A$10,Menu!$C$5:$C$10,0)</f>
        <v/>
      </c>
      <c r="J223" s="11">
        <f>Setup!$B$5</f>
        <v/>
      </c>
      <c r="K223" s="12">
        <f>F223-H223-I223-J223</f>
        <v/>
      </c>
    </row>
    <row r="224">
      <c r="A224" s="4" t="n">
        <v>46307</v>
      </c>
      <c r="B224" s="10">
        <f>"Z"&amp;TEXT(ROW()-4,"0000")</f>
        <v/>
      </c>
      <c r="C224" s="8" t="inlineStr">
        <is>
          <t>App A</t>
        </is>
      </c>
      <c r="D224" s="8" t="inlineStr">
        <is>
          <t>Chicken biryani</t>
        </is>
      </c>
      <c r="E224" s="8" t="n">
        <v>2</v>
      </c>
      <c r="F224" s="11">
        <f>E224*_xlfn.XLOOKUP(D224,Menu!$A$5:$A$10,Menu!$B$5:$B$10,0)</f>
        <v/>
      </c>
      <c r="G224" s="12">
        <f>ROUND(F224*Setup!$B$4,2)</f>
        <v/>
      </c>
      <c r="H224" s="12">
        <f>ROUND(F224*_xlfn.XLOOKUP(C224,Setup!$A$8:$A$10,Setup!$B$8:$B$10,0),2)</f>
        <v/>
      </c>
      <c r="I224" s="11">
        <f>E224*_xlfn.XLOOKUP(D224,Menu!$A$5:$A$10,Menu!$C$5:$C$10,0)</f>
        <v/>
      </c>
      <c r="J224" s="11">
        <f>Setup!$B$5</f>
        <v/>
      </c>
      <c r="K224" s="12">
        <f>F224-H224-I224-J224</f>
        <v/>
      </c>
    </row>
    <row r="225">
      <c r="A225" s="4" t="n">
        <v>46307</v>
      </c>
      <c r="B225" s="10">
        <f>"Z"&amp;TEXT(ROW()-4,"0000")</f>
        <v/>
      </c>
      <c r="C225" s="8" t="inlineStr">
        <is>
          <t>App A</t>
        </is>
      </c>
      <c r="D225" s="8" t="inlineStr">
        <is>
          <t>Dal khichdi</t>
        </is>
      </c>
      <c r="E225" s="8" t="n">
        <v>1</v>
      </c>
      <c r="F225" s="11">
        <f>E225*_xlfn.XLOOKUP(D225,Menu!$A$5:$A$10,Menu!$B$5:$B$10,0)</f>
        <v/>
      </c>
      <c r="G225" s="12">
        <f>ROUND(F225*Setup!$B$4,2)</f>
        <v/>
      </c>
      <c r="H225" s="12">
        <f>ROUND(F225*_xlfn.XLOOKUP(C225,Setup!$A$8:$A$10,Setup!$B$8:$B$10,0),2)</f>
        <v/>
      </c>
      <c r="I225" s="11">
        <f>E225*_xlfn.XLOOKUP(D225,Menu!$A$5:$A$10,Menu!$C$5:$C$10,0)</f>
        <v/>
      </c>
      <c r="J225" s="11">
        <f>Setup!$B$5</f>
        <v/>
      </c>
      <c r="K225" s="12">
        <f>F225-H225-I225-J225</f>
        <v/>
      </c>
    </row>
    <row r="226">
      <c r="A226" s="4" t="n">
        <v>46307</v>
      </c>
      <c r="B226" s="10">
        <f>"Z"&amp;TEXT(ROW()-4,"0000")</f>
        <v/>
      </c>
      <c r="C226" s="8" t="inlineStr">
        <is>
          <t>App B</t>
        </is>
      </c>
      <c r="D226" s="8" t="inlineStr">
        <is>
          <t>Chicken biryani</t>
        </is>
      </c>
      <c r="E226" s="8" t="n">
        <v>1</v>
      </c>
      <c r="F226" s="11">
        <f>E226*_xlfn.XLOOKUP(D226,Menu!$A$5:$A$10,Menu!$B$5:$B$10,0)</f>
        <v/>
      </c>
      <c r="G226" s="12">
        <f>ROUND(F226*Setup!$B$4,2)</f>
        <v/>
      </c>
      <c r="H226" s="12">
        <f>ROUND(F226*_xlfn.XLOOKUP(C226,Setup!$A$8:$A$10,Setup!$B$8:$B$10,0),2)</f>
        <v/>
      </c>
      <c r="I226" s="11">
        <f>E226*_xlfn.XLOOKUP(D226,Menu!$A$5:$A$10,Menu!$C$5:$C$10,0)</f>
        <v/>
      </c>
      <c r="J226" s="11">
        <f>Setup!$B$5</f>
        <v/>
      </c>
      <c r="K226" s="12">
        <f>F226-H226-I226-J226</f>
        <v/>
      </c>
    </row>
    <row r="227">
      <c r="A227" s="4" t="n">
        <v>46308</v>
      </c>
      <c r="B227" s="10">
        <f>"Z"&amp;TEXT(ROW()-4,"0000")</f>
        <v/>
      </c>
      <c r="C227" s="8" t="inlineStr">
        <is>
          <t>App A</t>
        </is>
      </c>
      <c r="D227" s="8" t="inlineStr">
        <is>
          <t>Veg biryani</t>
        </is>
      </c>
      <c r="E227" s="8" t="n">
        <v>1</v>
      </c>
      <c r="F227" s="11">
        <f>E227*_xlfn.XLOOKUP(D227,Menu!$A$5:$A$10,Menu!$B$5:$B$10,0)</f>
        <v/>
      </c>
      <c r="G227" s="12">
        <f>ROUND(F227*Setup!$B$4,2)</f>
        <v/>
      </c>
      <c r="H227" s="12">
        <f>ROUND(F227*_xlfn.XLOOKUP(C227,Setup!$A$8:$A$10,Setup!$B$8:$B$10,0),2)</f>
        <v/>
      </c>
      <c r="I227" s="11">
        <f>E227*_xlfn.XLOOKUP(D227,Menu!$A$5:$A$10,Menu!$C$5:$C$10,0)</f>
        <v/>
      </c>
      <c r="J227" s="11">
        <f>Setup!$B$5</f>
        <v/>
      </c>
      <c r="K227" s="12">
        <f>F227-H227-I227-J227</f>
        <v/>
      </c>
    </row>
    <row r="228">
      <c r="A228" s="4" t="n">
        <v>46308</v>
      </c>
      <c r="B228" s="10">
        <f>"Z"&amp;TEXT(ROW()-4,"0000")</f>
        <v/>
      </c>
      <c r="C228" s="8" t="inlineStr">
        <is>
          <t>App B</t>
        </is>
      </c>
      <c r="D228" s="8" t="inlineStr">
        <is>
          <t>Veg biryani</t>
        </is>
      </c>
      <c r="E228" s="8" t="n">
        <v>2</v>
      </c>
      <c r="F228" s="11">
        <f>E228*_xlfn.XLOOKUP(D228,Menu!$A$5:$A$10,Menu!$B$5:$B$10,0)</f>
        <v/>
      </c>
      <c r="G228" s="12">
        <f>ROUND(F228*Setup!$B$4,2)</f>
        <v/>
      </c>
      <c r="H228" s="12">
        <f>ROUND(F228*_xlfn.XLOOKUP(C228,Setup!$A$8:$A$10,Setup!$B$8:$B$10,0),2)</f>
        <v/>
      </c>
      <c r="I228" s="11">
        <f>E228*_xlfn.XLOOKUP(D228,Menu!$A$5:$A$10,Menu!$C$5:$C$10,0)</f>
        <v/>
      </c>
      <c r="J228" s="11">
        <f>Setup!$B$5</f>
        <v/>
      </c>
      <c r="K228" s="12">
        <f>F228-H228-I228-J228</f>
        <v/>
      </c>
    </row>
    <row r="229">
      <c r="A229" s="4" t="n">
        <v>46308</v>
      </c>
      <c r="B229" s="10">
        <f>"Z"&amp;TEXT(ROW()-4,"0000")</f>
        <v/>
      </c>
      <c r="C229" s="8" t="inlineStr">
        <is>
          <t>App B</t>
        </is>
      </c>
      <c r="D229" s="8" t="inlineStr">
        <is>
          <t>Dal khichdi</t>
        </is>
      </c>
      <c r="E229" s="8" t="n">
        <v>2</v>
      </c>
      <c r="F229" s="11">
        <f>E229*_xlfn.XLOOKUP(D229,Menu!$A$5:$A$10,Menu!$B$5:$B$10,0)</f>
        <v/>
      </c>
      <c r="G229" s="12">
        <f>ROUND(F229*Setup!$B$4,2)</f>
        <v/>
      </c>
      <c r="H229" s="12">
        <f>ROUND(F229*_xlfn.XLOOKUP(C229,Setup!$A$8:$A$10,Setup!$B$8:$B$10,0),2)</f>
        <v/>
      </c>
      <c r="I229" s="11">
        <f>E229*_xlfn.XLOOKUP(D229,Menu!$A$5:$A$10,Menu!$C$5:$C$10,0)</f>
        <v/>
      </c>
      <c r="J229" s="11">
        <f>Setup!$B$5</f>
        <v/>
      </c>
      <c r="K229" s="12">
        <f>F229-H229-I229-J229</f>
        <v/>
      </c>
    </row>
    <row r="230">
      <c r="A230" s="4" t="n">
        <v>46308</v>
      </c>
      <c r="B230" s="10">
        <f>"Z"&amp;TEXT(ROW()-4,"0000")</f>
        <v/>
      </c>
      <c r="C230" s="8" t="inlineStr">
        <is>
          <t>App B</t>
        </is>
      </c>
      <c r="D230" s="8" t="inlineStr">
        <is>
          <t>Dal khichdi</t>
        </is>
      </c>
      <c r="E230" s="8" t="n">
        <v>2</v>
      </c>
      <c r="F230" s="11">
        <f>E230*_xlfn.XLOOKUP(D230,Menu!$A$5:$A$10,Menu!$B$5:$B$10,0)</f>
        <v/>
      </c>
      <c r="G230" s="12">
        <f>ROUND(F230*Setup!$B$4,2)</f>
        <v/>
      </c>
      <c r="H230" s="12">
        <f>ROUND(F230*_xlfn.XLOOKUP(C230,Setup!$A$8:$A$10,Setup!$B$8:$B$10,0),2)</f>
        <v/>
      </c>
      <c r="I230" s="11">
        <f>E230*_xlfn.XLOOKUP(D230,Menu!$A$5:$A$10,Menu!$C$5:$C$10,0)</f>
        <v/>
      </c>
      <c r="J230" s="11">
        <f>Setup!$B$5</f>
        <v/>
      </c>
      <c r="K230" s="12">
        <f>F230-H230-I230-J230</f>
        <v/>
      </c>
    </row>
    <row r="231">
      <c r="A231" s="4" t="n">
        <v>46308</v>
      </c>
      <c r="B231" s="10">
        <f>"Z"&amp;TEXT(ROW()-4,"0000")</f>
        <v/>
      </c>
      <c r="C231" s="8" t="inlineStr">
        <is>
          <t>Direct</t>
        </is>
      </c>
      <c r="D231" s="8" t="inlineStr">
        <is>
          <t>Misal pav</t>
        </is>
      </c>
      <c r="E231" s="8" t="n">
        <v>2</v>
      </c>
      <c r="F231" s="11">
        <f>E231*_xlfn.XLOOKUP(D231,Menu!$A$5:$A$10,Menu!$B$5:$B$10,0)</f>
        <v/>
      </c>
      <c r="G231" s="12">
        <f>ROUND(F231*Setup!$B$4,2)</f>
        <v/>
      </c>
      <c r="H231" s="12">
        <f>ROUND(F231*_xlfn.XLOOKUP(C231,Setup!$A$8:$A$10,Setup!$B$8:$B$10,0),2)</f>
        <v/>
      </c>
      <c r="I231" s="11">
        <f>E231*_xlfn.XLOOKUP(D231,Menu!$A$5:$A$10,Menu!$C$5:$C$10,0)</f>
        <v/>
      </c>
      <c r="J231" s="11">
        <f>Setup!$B$5</f>
        <v/>
      </c>
      <c r="K231" s="12">
        <f>F231-H231-I231-J231</f>
        <v/>
      </c>
    </row>
    <row r="232">
      <c r="A232" s="4" t="n">
        <v>46308</v>
      </c>
      <c r="B232" s="10">
        <f>"Z"&amp;TEXT(ROW()-4,"0000")</f>
        <v/>
      </c>
      <c r="C232" s="8" t="inlineStr">
        <is>
          <t>App A</t>
        </is>
      </c>
      <c r="D232" s="8" t="inlineStr">
        <is>
          <t>Misal pav</t>
        </is>
      </c>
      <c r="E232" s="8" t="n">
        <v>2</v>
      </c>
      <c r="F232" s="11">
        <f>E232*_xlfn.XLOOKUP(D232,Menu!$A$5:$A$10,Menu!$B$5:$B$10,0)</f>
        <v/>
      </c>
      <c r="G232" s="12">
        <f>ROUND(F232*Setup!$B$4,2)</f>
        <v/>
      </c>
      <c r="H232" s="12">
        <f>ROUND(F232*_xlfn.XLOOKUP(C232,Setup!$A$8:$A$10,Setup!$B$8:$B$10,0),2)</f>
        <v/>
      </c>
      <c r="I232" s="11">
        <f>E232*_xlfn.XLOOKUP(D232,Menu!$A$5:$A$10,Menu!$C$5:$C$10,0)</f>
        <v/>
      </c>
      <c r="J232" s="11">
        <f>Setup!$B$5</f>
        <v/>
      </c>
      <c r="K232" s="12">
        <f>F232-H232-I232-J232</f>
        <v/>
      </c>
    </row>
    <row r="233">
      <c r="A233" s="4" t="n">
        <v>46308</v>
      </c>
      <c r="B233" s="10">
        <f>"Z"&amp;TEXT(ROW()-4,"0000")</f>
        <v/>
      </c>
      <c r="C233" s="8" t="inlineStr">
        <is>
          <t>App A</t>
        </is>
      </c>
      <c r="D233" s="8" t="inlineStr">
        <is>
          <t>Dal khichdi</t>
        </is>
      </c>
      <c r="E233" s="8" t="n">
        <v>1</v>
      </c>
      <c r="F233" s="11">
        <f>E233*_xlfn.XLOOKUP(D233,Menu!$A$5:$A$10,Menu!$B$5:$B$10,0)</f>
        <v/>
      </c>
      <c r="G233" s="12">
        <f>ROUND(F233*Setup!$B$4,2)</f>
        <v/>
      </c>
      <c r="H233" s="12">
        <f>ROUND(F233*_xlfn.XLOOKUP(C233,Setup!$A$8:$A$10,Setup!$B$8:$B$10,0),2)</f>
        <v/>
      </c>
      <c r="I233" s="11">
        <f>E233*_xlfn.XLOOKUP(D233,Menu!$A$5:$A$10,Menu!$C$5:$C$10,0)</f>
        <v/>
      </c>
      <c r="J233" s="11">
        <f>Setup!$B$5</f>
        <v/>
      </c>
      <c r="K233" s="12">
        <f>F233-H233-I233-J233</f>
        <v/>
      </c>
    </row>
    <row r="234">
      <c r="A234" s="4" t="n">
        <v>46308</v>
      </c>
      <c r="B234" s="10">
        <f>"Z"&amp;TEXT(ROW()-4,"0000")</f>
        <v/>
      </c>
      <c r="C234" s="8" t="inlineStr">
        <is>
          <t>Direct</t>
        </is>
      </c>
      <c r="D234" s="8" t="inlineStr">
        <is>
          <t>Dal khichdi</t>
        </is>
      </c>
      <c r="E234" s="8" t="n">
        <v>2</v>
      </c>
      <c r="F234" s="11">
        <f>E234*_xlfn.XLOOKUP(D234,Menu!$A$5:$A$10,Menu!$B$5:$B$10,0)</f>
        <v/>
      </c>
      <c r="G234" s="12">
        <f>ROUND(F234*Setup!$B$4,2)</f>
        <v/>
      </c>
      <c r="H234" s="12">
        <f>ROUND(F234*_xlfn.XLOOKUP(C234,Setup!$A$8:$A$10,Setup!$B$8:$B$10,0),2)</f>
        <v/>
      </c>
      <c r="I234" s="11">
        <f>E234*_xlfn.XLOOKUP(D234,Menu!$A$5:$A$10,Menu!$C$5:$C$10,0)</f>
        <v/>
      </c>
      <c r="J234" s="11">
        <f>Setup!$B$5</f>
        <v/>
      </c>
      <c r="K234" s="12">
        <f>F234-H234-I234-J234</f>
        <v/>
      </c>
    </row>
    <row r="235">
      <c r="A235" s="4" t="n">
        <v>46308</v>
      </c>
      <c r="B235" s="10">
        <f>"Z"&amp;TEXT(ROW()-4,"0000")</f>
        <v/>
      </c>
      <c r="C235" s="8" t="inlineStr">
        <is>
          <t>App B</t>
        </is>
      </c>
      <c r="D235" s="8" t="inlineStr">
        <is>
          <t>Chicken thali</t>
        </is>
      </c>
      <c r="E235" s="8" t="n">
        <v>2</v>
      </c>
      <c r="F235" s="11">
        <f>E235*_xlfn.XLOOKUP(D235,Menu!$A$5:$A$10,Menu!$B$5:$B$10,0)</f>
        <v/>
      </c>
      <c r="G235" s="12">
        <f>ROUND(F235*Setup!$B$4,2)</f>
        <v/>
      </c>
      <c r="H235" s="12">
        <f>ROUND(F235*_xlfn.XLOOKUP(C235,Setup!$A$8:$A$10,Setup!$B$8:$B$10,0),2)</f>
        <v/>
      </c>
      <c r="I235" s="11">
        <f>E235*_xlfn.XLOOKUP(D235,Menu!$A$5:$A$10,Menu!$C$5:$C$10,0)</f>
        <v/>
      </c>
      <c r="J235" s="11">
        <f>Setup!$B$5</f>
        <v/>
      </c>
      <c r="K235" s="12">
        <f>F235-H235-I235-J235</f>
        <v/>
      </c>
    </row>
    <row r="236">
      <c r="A236" s="4" t="n">
        <v>46308</v>
      </c>
      <c r="B236" s="10">
        <f>"Z"&amp;TEXT(ROW()-4,"0000")</f>
        <v/>
      </c>
      <c r="C236" s="8" t="inlineStr">
        <is>
          <t>App A</t>
        </is>
      </c>
      <c r="D236" s="8" t="inlineStr">
        <is>
          <t>Dal khichdi</t>
        </is>
      </c>
      <c r="E236" s="8" t="n">
        <v>1</v>
      </c>
      <c r="F236" s="11">
        <f>E236*_xlfn.XLOOKUP(D236,Menu!$A$5:$A$10,Menu!$B$5:$B$10,0)</f>
        <v/>
      </c>
      <c r="G236" s="12">
        <f>ROUND(F236*Setup!$B$4,2)</f>
        <v/>
      </c>
      <c r="H236" s="12">
        <f>ROUND(F236*_xlfn.XLOOKUP(C236,Setup!$A$8:$A$10,Setup!$B$8:$B$10,0),2)</f>
        <v/>
      </c>
      <c r="I236" s="11">
        <f>E236*_xlfn.XLOOKUP(D236,Menu!$A$5:$A$10,Menu!$C$5:$C$10,0)</f>
        <v/>
      </c>
      <c r="J236" s="11">
        <f>Setup!$B$5</f>
        <v/>
      </c>
      <c r="K236" s="12">
        <f>F236-H236-I236-J236</f>
        <v/>
      </c>
    </row>
    <row r="237">
      <c r="A237" s="4" t="n">
        <v>46308</v>
      </c>
      <c r="B237" s="10">
        <f>"Z"&amp;TEXT(ROW()-4,"0000")</f>
        <v/>
      </c>
      <c r="C237" s="8" t="inlineStr">
        <is>
          <t>App B</t>
        </is>
      </c>
      <c r="D237" s="8" t="inlineStr">
        <is>
          <t>Dal khichdi</t>
        </is>
      </c>
      <c r="E237" s="8" t="n">
        <v>3</v>
      </c>
      <c r="F237" s="11">
        <f>E237*_xlfn.XLOOKUP(D237,Menu!$A$5:$A$10,Menu!$B$5:$B$10,0)</f>
        <v/>
      </c>
      <c r="G237" s="12">
        <f>ROUND(F237*Setup!$B$4,2)</f>
        <v/>
      </c>
      <c r="H237" s="12">
        <f>ROUND(F237*_xlfn.XLOOKUP(C237,Setup!$A$8:$A$10,Setup!$B$8:$B$10,0),2)</f>
        <v/>
      </c>
      <c r="I237" s="11">
        <f>E237*_xlfn.XLOOKUP(D237,Menu!$A$5:$A$10,Menu!$C$5:$C$10,0)</f>
        <v/>
      </c>
      <c r="J237" s="11">
        <f>Setup!$B$5</f>
        <v/>
      </c>
      <c r="K237" s="12">
        <f>F237-H237-I237-J237</f>
        <v/>
      </c>
    </row>
    <row r="238">
      <c r="A238" s="4" t="n">
        <v>46308</v>
      </c>
      <c r="B238" s="10">
        <f>"Z"&amp;TEXT(ROW()-4,"0000")</f>
        <v/>
      </c>
      <c r="C238" s="8" t="inlineStr">
        <is>
          <t>Direct</t>
        </is>
      </c>
      <c r="D238" s="8" t="inlineStr">
        <is>
          <t>Chicken biryani</t>
        </is>
      </c>
      <c r="E238" s="8" t="n">
        <v>2</v>
      </c>
      <c r="F238" s="11">
        <f>E238*_xlfn.XLOOKUP(D238,Menu!$A$5:$A$10,Menu!$B$5:$B$10,0)</f>
        <v/>
      </c>
      <c r="G238" s="12">
        <f>ROUND(F238*Setup!$B$4,2)</f>
        <v/>
      </c>
      <c r="H238" s="12">
        <f>ROUND(F238*_xlfn.XLOOKUP(C238,Setup!$A$8:$A$10,Setup!$B$8:$B$10,0),2)</f>
        <v/>
      </c>
      <c r="I238" s="11">
        <f>E238*_xlfn.XLOOKUP(D238,Menu!$A$5:$A$10,Menu!$C$5:$C$10,0)</f>
        <v/>
      </c>
      <c r="J238" s="11">
        <f>Setup!$B$5</f>
        <v/>
      </c>
      <c r="K238" s="12">
        <f>F238-H238-I238-J238</f>
        <v/>
      </c>
    </row>
    <row r="239">
      <c r="A239" s="4" t="n">
        <v>46308</v>
      </c>
      <c r="B239" s="10">
        <f>"Z"&amp;TEXT(ROW()-4,"0000")</f>
        <v/>
      </c>
      <c r="C239" s="8" t="inlineStr">
        <is>
          <t>Direct</t>
        </is>
      </c>
      <c r="D239" s="8" t="inlineStr">
        <is>
          <t>Chicken biryani</t>
        </is>
      </c>
      <c r="E239" s="8" t="n">
        <v>1</v>
      </c>
      <c r="F239" s="11">
        <f>E239*_xlfn.XLOOKUP(D239,Menu!$A$5:$A$10,Menu!$B$5:$B$10,0)</f>
        <v/>
      </c>
      <c r="G239" s="12">
        <f>ROUND(F239*Setup!$B$4,2)</f>
        <v/>
      </c>
      <c r="H239" s="12">
        <f>ROUND(F239*_xlfn.XLOOKUP(C239,Setup!$A$8:$A$10,Setup!$B$8:$B$10,0),2)</f>
        <v/>
      </c>
      <c r="I239" s="11">
        <f>E239*_xlfn.XLOOKUP(D239,Menu!$A$5:$A$10,Menu!$C$5:$C$10,0)</f>
        <v/>
      </c>
      <c r="J239" s="11">
        <f>Setup!$B$5</f>
        <v/>
      </c>
      <c r="K239" s="12">
        <f>F239-H239-I239-J239</f>
        <v/>
      </c>
    </row>
    <row r="240">
      <c r="A240" s="4" t="n">
        <v>46308</v>
      </c>
      <c r="B240" s="10">
        <f>"Z"&amp;TEXT(ROW()-4,"0000")</f>
        <v/>
      </c>
      <c r="C240" s="8" t="inlineStr">
        <is>
          <t>App A</t>
        </is>
      </c>
      <c r="D240" s="8" t="inlineStr">
        <is>
          <t>Misal pav</t>
        </is>
      </c>
      <c r="E240" s="8" t="n">
        <v>2</v>
      </c>
      <c r="F240" s="11">
        <f>E240*_xlfn.XLOOKUP(D240,Menu!$A$5:$A$10,Menu!$B$5:$B$10,0)</f>
        <v/>
      </c>
      <c r="G240" s="12">
        <f>ROUND(F240*Setup!$B$4,2)</f>
        <v/>
      </c>
      <c r="H240" s="12">
        <f>ROUND(F240*_xlfn.XLOOKUP(C240,Setup!$A$8:$A$10,Setup!$B$8:$B$10,0),2)</f>
        <v/>
      </c>
      <c r="I240" s="11">
        <f>E240*_xlfn.XLOOKUP(D240,Menu!$A$5:$A$10,Menu!$C$5:$C$10,0)</f>
        <v/>
      </c>
      <c r="J240" s="11">
        <f>Setup!$B$5</f>
        <v/>
      </c>
      <c r="K240" s="12">
        <f>F240-H240-I240-J240</f>
        <v/>
      </c>
    </row>
    <row r="241">
      <c r="A241" s="4" t="n">
        <v>46308</v>
      </c>
      <c r="B241" s="10">
        <f>"Z"&amp;TEXT(ROW()-4,"0000")</f>
        <v/>
      </c>
      <c r="C241" s="8" t="inlineStr">
        <is>
          <t>App A</t>
        </is>
      </c>
      <c r="D241" s="8" t="inlineStr">
        <is>
          <t>Chicken thali</t>
        </is>
      </c>
      <c r="E241" s="8" t="n">
        <v>3</v>
      </c>
      <c r="F241" s="11">
        <f>E241*_xlfn.XLOOKUP(D241,Menu!$A$5:$A$10,Menu!$B$5:$B$10,0)</f>
        <v/>
      </c>
      <c r="G241" s="12">
        <f>ROUND(F241*Setup!$B$4,2)</f>
        <v/>
      </c>
      <c r="H241" s="12">
        <f>ROUND(F241*_xlfn.XLOOKUP(C241,Setup!$A$8:$A$10,Setup!$B$8:$B$10,0),2)</f>
        <v/>
      </c>
      <c r="I241" s="11">
        <f>E241*_xlfn.XLOOKUP(D241,Menu!$A$5:$A$10,Menu!$C$5:$C$10,0)</f>
        <v/>
      </c>
      <c r="J241" s="11">
        <f>Setup!$B$5</f>
        <v/>
      </c>
      <c r="K241" s="12">
        <f>F241-H241-I241-J241</f>
        <v/>
      </c>
    </row>
    <row r="242">
      <c r="A242" s="4" t="n">
        <v>46308</v>
      </c>
      <c r="B242" s="10">
        <f>"Z"&amp;TEXT(ROW()-4,"0000")</f>
        <v/>
      </c>
      <c r="C242" s="8" t="inlineStr">
        <is>
          <t>App A</t>
        </is>
      </c>
      <c r="D242" s="8" t="inlineStr">
        <is>
          <t>Dal khichdi</t>
        </is>
      </c>
      <c r="E242" s="8" t="n">
        <v>1</v>
      </c>
      <c r="F242" s="11">
        <f>E242*_xlfn.XLOOKUP(D242,Menu!$A$5:$A$10,Menu!$B$5:$B$10,0)</f>
        <v/>
      </c>
      <c r="G242" s="12">
        <f>ROUND(F242*Setup!$B$4,2)</f>
        <v/>
      </c>
      <c r="H242" s="12">
        <f>ROUND(F242*_xlfn.XLOOKUP(C242,Setup!$A$8:$A$10,Setup!$B$8:$B$10,0),2)</f>
        <v/>
      </c>
      <c r="I242" s="11">
        <f>E242*_xlfn.XLOOKUP(D242,Menu!$A$5:$A$10,Menu!$C$5:$C$10,0)</f>
        <v/>
      </c>
      <c r="J242" s="11">
        <f>Setup!$B$5</f>
        <v/>
      </c>
      <c r="K242" s="12">
        <f>F242-H242-I242-J242</f>
        <v/>
      </c>
    </row>
    <row r="243">
      <c r="A243" s="4" t="n">
        <v>46308</v>
      </c>
      <c r="B243" s="10">
        <f>"Z"&amp;TEXT(ROW()-4,"0000")</f>
        <v/>
      </c>
      <c r="C243" s="8" t="inlineStr">
        <is>
          <t>App B</t>
        </is>
      </c>
      <c r="D243" s="8" t="inlineStr">
        <is>
          <t>Misal pav</t>
        </is>
      </c>
      <c r="E243" s="8" t="n">
        <v>1</v>
      </c>
      <c r="F243" s="11">
        <f>E243*_xlfn.XLOOKUP(D243,Menu!$A$5:$A$10,Menu!$B$5:$B$10,0)</f>
        <v/>
      </c>
      <c r="G243" s="12">
        <f>ROUND(F243*Setup!$B$4,2)</f>
        <v/>
      </c>
      <c r="H243" s="12">
        <f>ROUND(F243*_xlfn.XLOOKUP(C243,Setup!$A$8:$A$10,Setup!$B$8:$B$10,0),2)</f>
        <v/>
      </c>
      <c r="I243" s="11">
        <f>E243*_xlfn.XLOOKUP(D243,Menu!$A$5:$A$10,Menu!$C$5:$C$10,0)</f>
        <v/>
      </c>
      <c r="J243" s="11">
        <f>Setup!$B$5</f>
        <v/>
      </c>
      <c r="K243" s="12">
        <f>F243-H243-I243-J243</f>
        <v/>
      </c>
    </row>
    <row r="244">
      <c r="A244" s="4" t="n">
        <v>46309</v>
      </c>
      <c r="B244" s="10">
        <f>"Z"&amp;TEXT(ROW()-4,"0000")</f>
        <v/>
      </c>
      <c r="C244" s="8" t="inlineStr">
        <is>
          <t>App B</t>
        </is>
      </c>
      <c r="D244" s="8" t="inlineStr">
        <is>
          <t>Veg biryani</t>
        </is>
      </c>
      <c r="E244" s="8" t="n">
        <v>1</v>
      </c>
      <c r="F244" s="11">
        <f>E244*_xlfn.XLOOKUP(D244,Menu!$A$5:$A$10,Menu!$B$5:$B$10,0)</f>
        <v/>
      </c>
      <c r="G244" s="12">
        <f>ROUND(F244*Setup!$B$4,2)</f>
        <v/>
      </c>
      <c r="H244" s="12">
        <f>ROUND(F244*_xlfn.XLOOKUP(C244,Setup!$A$8:$A$10,Setup!$B$8:$B$10,0),2)</f>
        <v/>
      </c>
      <c r="I244" s="11">
        <f>E244*_xlfn.XLOOKUP(D244,Menu!$A$5:$A$10,Menu!$C$5:$C$10,0)</f>
        <v/>
      </c>
      <c r="J244" s="11">
        <f>Setup!$B$5</f>
        <v/>
      </c>
      <c r="K244" s="12">
        <f>F244-H244-I244-J244</f>
        <v/>
      </c>
    </row>
    <row r="245">
      <c r="A245" s="4" t="n">
        <v>46309</v>
      </c>
      <c r="B245" s="10">
        <f>"Z"&amp;TEXT(ROW()-4,"0000")</f>
        <v/>
      </c>
      <c r="C245" s="8" t="inlineStr">
        <is>
          <t>App B</t>
        </is>
      </c>
      <c r="D245" s="8" t="inlineStr">
        <is>
          <t>Veg biryani</t>
        </is>
      </c>
      <c r="E245" s="8" t="n">
        <v>3</v>
      </c>
      <c r="F245" s="11">
        <f>E245*_xlfn.XLOOKUP(D245,Menu!$A$5:$A$10,Menu!$B$5:$B$10,0)</f>
        <v/>
      </c>
      <c r="G245" s="12">
        <f>ROUND(F245*Setup!$B$4,2)</f>
        <v/>
      </c>
      <c r="H245" s="12">
        <f>ROUND(F245*_xlfn.XLOOKUP(C245,Setup!$A$8:$A$10,Setup!$B$8:$B$10,0),2)</f>
        <v/>
      </c>
      <c r="I245" s="11">
        <f>E245*_xlfn.XLOOKUP(D245,Menu!$A$5:$A$10,Menu!$C$5:$C$10,0)</f>
        <v/>
      </c>
      <c r="J245" s="11">
        <f>Setup!$B$5</f>
        <v/>
      </c>
      <c r="K245" s="12">
        <f>F245-H245-I245-J245</f>
        <v/>
      </c>
    </row>
    <row r="246">
      <c r="A246" s="4" t="n">
        <v>46309</v>
      </c>
      <c r="B246" s="10">
        <f>"Z"&amp;TEXT(ROW()-4,"0000")</f>
        <v/>
      </c>
      <c r="C246" s="8" t="inlineStr">
        <is>
          <t>App A</t>
        </is>
      </c>
      <c r="D246" s="8" t="inlineStr">
        <is>
          <t>Chicken thali</t>
        </is>
      </c>
      <c r="E246" s="8" t="n">
        <v>1</v>
      </c>
      <c r="F246" s="11">
        <f>E246*_xlfn.XLOOKUP(D246,Menu!$A$5:$A$10,Menu!$B$5:$B$10,0)</f>
        <v/>
      </c>
      <c r="G246" s="12">
        <f>ROUND(F246*Setup!$B$4,2)</f>
        <v/>
      </c>
      <c r="H246" s="12">
        <f>ROUND(F246*_xlfn.XLOOKUP(C246,Setup!$A$8:$A$10,Setup!$B$8:$B$10,0),2)</f>
        <v/>
      </c>
      <c r="I246" s="11">
        <f>E246*_xlfn.XLOOKUP(D246,Menu!$A$5:$A$10,Menu!$C$5:$C$10,0)</f>
        <v/>
      </c>
      <c r="J246" s="11">
        <f>Setup!$B$5</f>
        <v/>
      </c>
      <c r="K246" s="12">
        <f>F246-H246-I246-J246</f>
        <v/>
      </c>
    </row>
    <row r="247">
      <c r="A247" s="4" t="n">
        <v>46309</v>
      </c>
      <c r="B247" s="10">
        <f>"Z"&amp;TEXT(ROW()-4,"0000")</f>
        <v/>
      </c>
      <c r="C247" s="8" t="inlineStr">
        <is>
          <t>App B</t>
        </is>
      </c>
      <c r="D247" s="8" t="inlineStr">
        <is>
          <t>Dal khichdi</t>
        </is>
      </c>
      <c r="E247" s="8" t="n">
        <v>1</v>
      </c>
      <c r="F247" s="11">
        <f>E247*_xlfn.XLOOKUP(D247,Menu!$A$5:$A$10,Menu!$B$5:$B$10,0)</f>
        <v/>
      </c>
      <c r="G247" s="12">
        <f>ROUND(F247*Setup!$B$4,2)</f>
        <v/>
      </c>
      <c r="H247" s="12">
        <f>ROUND(F247*_xlfn.XLOOKUP(C247,Setup!$A$8:$A$10,Setup!$B$8:$B$10,0),2)</f>
        <v/>
      </c>
      <c r="I247" s="11">
        <f>E247*_xlfn.XLOOKUP(D247,Menu!$A$5:$A$10,Menu!$C$5:$C$10,0)</f>
        <v/>
      </c>
      <c r="J247" s="11">
        <f>Setup!$B$5</f>
        <v/>
      </c>
      <c r="K247" s="12">
        <f>F247-H247-I247-J247</f>
        <v/>
      </c>
    </row>
    <row r="248">
      <c r="A248" s="4" t="n">
        <v>46309</v>
      </c>
      <c r="B248" s="10">
        <f>"Z"&amp;TEXT(ROW()-4,"0000")</f>
        <v/>
      </c>
      <c r="C248" s="8" t="inlineStr">
        <is>
          <t>Direct</t>
        </is>
      </c>
      <c r="D248" s="8" t="inlineStr">
        <is>
          <t>Paneer thali</t>
        </is>
      </c>
      <c r="E248" s="8" t="n">
        <v>1</v>
      </c>
      <c r="F248" s="11">
        <f>E248*_xlfn.XLOOKUP(D248,Menu!$A$5:$A$10,Menu!$B$5:$B$10,0)</f>
        <v/>
      </c>
      <c r="G248" s="12">
        <f>ROUND(F248*Setup!$B$4,2)</f>
        <v/>
      </c>
      <c r="H248" s="12">
        <f>ROUND(F248*_xlfn.XLOOKUP(C248,Setup!$A$8:$A$10,Setup!$B$8:$B$10,0),2)</f>
        <v/>
      </c>
      <c r="I248" s="11">
        <f>E248*_xlfn.XLOOKUP(D248,Menu!$A$5:$A$10,Menu!$C$5:$C$10,0)</f>
        <v/>
      </c>
      <c r="J248" s="11">
        <f>Setup!$B$5</f>
        <v/>
      </c>
      <c r="K248" s="12">
        <f>F248-H248-I248-J248</f>
        <v/>
      </c>
    </row>
    <row r="249">
      <c r="A249" s="4" t="n">
        <v>46309</v>
      </c>
      <c r="B249" s="10">
        <f>"Z"&amp;TEXT(ROW()-4,"0000")</f>
        <v/>
      </c>
      <c r="C249" s="8" t="inlineStr">
        <is>
          <t>App B</t>
        </is>
      </c>
      <c r="D249" s="8" t="inlineStr">
        <is>
          <t>Veg biryani</t>
        </is>
      </c>
      <c r="E249" s="8" t="n">
        <v>1</v>
      </c>
      <c r="F249" s="11">
        <f>E249*_xlfn.XLOOKUP(D249,Menu!$A$5:$A$10,Menu!$B$5:$B$10,0)</f>
        <v/>
      </c>
      <c r="G249" s="12">
        <f>ROUND(F249*Setup!$B$4,2)</f>
        <v/>
      </c>
      <c r="H249" s="12">
        <f>ROUND(F249*_xlfn.XLOOKUP(C249,Setup!$A$8:$A$10,Setup!$B$8:$B$10,0),2)</f>
        <v/>
      </c>
      <c r="I249" s="11">
        <f>E249*_xlfn.XLOOKUP(D249,Menu!$A$5:$A$10,Menu!$C$5:$C$10,0)</f>
        <v/>
      </c>
      <c r="J249" s="11">
        <f>Setup!$B$5</f>
        <v/>
      </c>
      <c r="K249" s="12">
        <f>F249-H249-I249-J249</f>
        <v/>
      </c>
    </row>
    <row r="250">
      <c r="A250" s="4" t="n">
        <v>46309</v>
      </c>
      <c r="B250" s="10">
        <f>"Z"&amp;TEXT(ROW()-4,"0000")</f>
        <v/>
      </c>
      <c r="C250" s="8" t="inlineStr">
        <is>
          <t>App B</t>
        </is>
      </c>
      <c r="D250" s="8" t="inlineStr">
        <is>
          <t>Veg biryani</t>
        </is>
      </c>
      <c r="E250" s="8" t="n">
        <v>1</v>
      </c>
      <c r="F250" s="11">
        <f>E250*_xlfn.XLOOKUP(D250,Menu!$A$5:$A$10,Menu!$B$5:$B$10,0)</f>
        <v/>
      </c>
      <c r="G250" s="12">
        <f>ROUND(F250*Setup!$B$4,2)</f>
        <v/>
      </c>
      <c r="H250" s="12">
        <f>ROUND(F250*_xlfn.XLOOKUP(C250,Setup!$A$8:$A$10,Setup!$B$8:$B$10,0),2)</f>
        <v/>
      </c>
      <c r="I250" s="11">
        <f>E250*_xlfn.XLOOKUP(D250,Menu!$A$5:$A$10,Menu!$C$5:$C$10,0)</f>
        <v/>
      </c>
      <c r="J250" s="11">
        <f>Setup!$B$5</f>
        <v/>
      </c>
      <c r="K250" s="12">
        <f>F250-H250-I250-J250</f>
        <v/>
      </c>
    </row>
    <row r="251">
      <c r="A251" s="4" t="n">
        <v>46309</v>
      </c>
      <c r="B251" s="10">
        <f>"Z"&amp;TEXT(ROW()-4,"0000")</f>
        <v/>
      </c>
      <c r="C251" s="8" t="inlineStr">
        <is>
          <t>App B</t>
        </is>
      </c>
      <c r="D251" s="8" t="inlineStr">
        <is>
          <t>Paneer thali</t>
        </is>
      </c>
      <c r="E251" s="8" t="n">
        <v>2</v>
      </c>
      <c r="F251" s="11">
        <f>E251*_xlfn.XLOOKUP(D251,Menu!$A$5:$A$10,Menu!$B$5:$B$10,0)</f>
        <v/>
      </c>
      <c r="G251" s="12">
        <f>ROUND(F251*Setup!$B$4,2)</f>
        <v/>
      </c>
      <c r="H251" s="12">
        <f>ROUND(F251*_xlfn.XLOOKUP(C251,Setup!$A$8:$A$10,Setup!$B$8:$B$10,0),2)</f>
        <v/>
      </c>
      <c r="I251" s="11">
        <f>E251*_xlfn.XLOOKUP(D251,Menu!$A$5:$A$10,Menu!$C$5:$C$10,0)</f>
        <v/>
      </c>
      <c r="J251" s="11">
        <f>Setup!$B$5</f>
        <v/>
      </c>
      <c r="K251" s="12">
        <f>F251-H251-I251-J251</f>
        <v/>
      </c>
    </row>
    <row r="252">
      <c r="A252" s="4" t="n">
        <v>46309</v>
      </c>
      <c r="B252" s="10">
        <f>"Z"&amp;TEXT(ROW()-4,"0000")</f>
        <v/>
      </c>
      <c r="C252" s="8" t="inlineStr">
        <is>
          <t>App B</t>
        </is>
      </c>
      <c r="D252" s="8" t="inlineStr">
        <is>
          <t>Misal pav</t>
        </is>
      </c>
      <c r="E252" s="8" t="n">
        <v>2</v>
      </c>
      <c r="F252" s="11">
        <f>E252*_xlfn.XLOOKUP(D252,Menu!$A$5:$A$10,Menu!$B$5:$B$10,0)</f>
        <v/>
      </c>
      <c r="G252" s="12">
        <f>ROUND(F252*Setup!$B$4,2)</f>
        <v/>
      </c>
      <c r="H252" s="12">
        <f>ROUND(F252*_xlfn.XLOOKUP(C252,Setup!$A$8:$A$10,Setup!$B$8:$B$10,0),2)</f>
        <v/>
      </c>
      <c r="I252" s="11">
        <f>E252*_xlfn.XLOOKUP(D252,Menu!$A$5:$A$10,Menu!$C$5:$C$10,0)</f>
        <v/>
      </c>
      <c r="J252" s="11">
        <f>Setup!$B$5</f>
        <v/>
      </c>
      <c r="K252" s="12">
        <f>F252-H252-I252-J252</f>
        <v/>
      </c>
    </row>
    <row r="253">
      <c r="A253" s="4" t="n">
        <v>46309</v>
      </c>
      <c r="B253" s="10">
        <f>"Z"&amp;TEXT(ROW()-4,"0000")</f>
        <v/>
      </c>
      <c r="C253" s="8" t="inlineStr">
        <is>
          <t>Direct</t>
        </is>
      </c>
      <c r="D253" s="8" t="inlineStr">
        <is>
          <t>Chicken thali</t>
        </is>
      </c>
      <c r="E253" s="8" t="n">
        <v>1</v>
      </c>
      <c r="F253" s="11">
        <f>E253*_xlfn.XLOOKUP(D253,Menu!$A$5:$A$10,Menu!$B$5:$B$10,0)</f>
        <v/>
      </c>
      <c r="G253" s="12">
        <f>ROUND(F253*Setup!$B$4,2)</f>
        <v/>
      </c>
      <c r="H253" s="12">
        <f>ROUND(F253*_xlfn.XLOOKUP(C253,Setup!$A$8:$A$10,Setup!$B$8:$B$10,0),2)</f>
        <v/>
      </c>
      <c r="I253" s="11">
        <f>E253*_xlfn.XLOOKUP(D253,Menu!$A$5:$A$10,Menu!$C$5:$C$10,0)</f>
        <v/>
      </c>
      <c r="J253" s="11">
        <f>Setup!$B$5</f>
        <v/>
      </c>
      <c r="K253" s="12">
        <f>F253-H253-I253-J253</f>
        <v/>
      </c>
    </row>
    <row r="254">
      <c r="A254" s="4" t="n">
        <v>46309</v>
      </c>
      <c r="B254" s="10">
        <f>"Z"&amp;TEXT(ROW()-4,"0000")</f>
        <v/>
      </c>
      <c r="C254" s="8" t="inlineStr">
        <is>
          <t>App A</t>
        </is>
      </c>
      <c r="D254" s="8" t="inlineStr">
        <is>
          <t>Chicken biryani</t>
        </is>
      </c>
      <c r="E254" s="8" t="n">
        <v>1</v>
      </c>
      <c r="F254" s="11">
        <f>E254*_xlfn.XLOOKUP(D254,Menu!$A$5:$A$10,Menu!$B$5:$B$10,0)</f>
        <v/>
      </c>
      <c r="G254" s="12">
        <f>ROUND(F254*Setup!$B$4,2)</f>
        <v/>
      </c>
      <c r="H254" s="12">
        <f>ROUND(F254*_xlfn.XLOOKUP(C254,Setup!$A$8:$A$10,Setup!$B$8:$B$10,0),2)</f>
        <v/>
      </c>
      <c r="I254" s="11">
        <f>E254*_xlfn.XLOOKUP(D254,Menu!$A$5:$A$10,Menu!$C$5:$C$10,0)</f>
        <v/>
      </c>
      <c r="J254" s="11">
        <f>Setup!$B$5</f>
        <v/>
      </c>
      <c r="K254" s="12">
        <f>F254-H254-I254-J254</f>
        <v/>
      </c>
    </row>
    <row r="255">
      <c r="A255" s="4" t="n">
        <v>46309</v>
      </c>
      <c r="B255" s="10">
        <f>"Z"&amp;TEXT(ROW()-4,"0000")</f>
        <v/>
      </c>
      <c r="C255" s="8" t="inlineStr">
        <is>
          <t>App A</t>
        </is>
      </c>
      <c r="D255" s="8" t="inlineStr">
        <is>
          <t>Dal khichdi</t>
        </is>
      </c>
      <c r="E255" s="8" t="n">
        <v>2</v>
      </c>
      <c r="F255" s="11">
        <f>E255*_xlfn.XLOOKUP(D255,Menu!$A$5:$A$10,Menu!$B$5:$B$10,0)</f>
        <v/>
      </c>
      <c r="G255" s="12">
        <f>ROUND(F255*Setup!$B$4,2)</f>
        <v/>
      </c>
      <c r="H255" s="12">
        <f>ROUND(F255*_xlfn.XLOOKUP(C255,Setup!$A$8:$A$10,Setup!$B$8:$B$10,0),2)</f>
        <v/>
      </c>
      <c r="I255" s="11">
        <f>E255*_xlfn.XLOOKUP(D255,Menu!$A$5:$A$10,Menu!$C$5:$C$10,0)</f>
        <v/>
      </c>
      <c r="J255" s="11">
        <f>Setup!$B$5</f>
        <v/>
      </c>
      <c r="K255" s="12">
        <f>F255-H255-I255-J255</f>
        <v/>
      </c>
    </row>
    <row r="256">
      <c r="A256" s="4" t="n">
        <v>46309</v>
      </c>
      <c r="B256" s="10">
        <f>"Z"&amp;TEXT(ROW()-4,"0000")</f>
        <v/>
      </c>
      <c r="C256" s="8" t="inlineStr">
        <is>
          <t>Direct</t>
        </is>
      </c>
      <c r="D256" s="8" t="inlineStr">
        <is>
          <t>Veg biryani</t>
        </is>
      </c>
      <c r="E256" s="8" t="n">
        <v>2</v>
      </c>
      <c r="F256" s="11">
        <f>E256*_xlfn.XLOOKUP(D256,Menu!$A$5:$A$10,Menu!$B$5:$B$10,0)</f>
        <v/>
      </c>
      <c r="G256" s="12">
        <f>ROUND(F256*Setup!$B$4,2)</f>
        <v/>
      </c>
      <c r="H256" s="12">
        <f>ROUND(F256*_xlfn.XLOOKUP(C256,Setup!$A$8:$A$10,Setup!$B$8:$B$10,0),2)</f>
        <v/>
      </c>
      <c r="I256" s="11">
        <f>E256*_xlfn.XLOOKUP(D256,Menu!$A$5:$A$10,Menu!$C$5:$C$10,0)</f>
        <v/>
      </c>
      <c r="J256" s="11">
        <f>Setup!$B$5</f>
        <v/>
      </c>
      <c r="K256" s="12">
        <f>F256-H256-I256-J256</f>
        <v/>
      </c>
    </row>
    <row r="257">
      <c r="A257" s="4" t="n">
        <v>46309</v>
      </c>
      <c r="B257" s="10">
        <f>"Z"&amp;TEXT(ROW()-4,"0000")</f>
        <v/>
      </c>
      <c r="C257" s="8" t="inlineStr">
        <is>
          <t>App B</t>
        </is>
      </c>
      <c r="D257" s="8" t="inlineStr">
        <is>
          <t>Misal pav</t>
        </is>
      </c>
      <c r="E257" s="8" t="n">
        <v>1</v>
      </c>
      <c r="F257" s="11">
        <f>E257*_xlfn.XLOOKUP(D257,Menu!$A$5:$A$10,Menu!$B$5:$B$10,0)</f>
        <v/>
      </c>
      <c r="G257" s="12">
        <f>ROUND(F257*Setup!$B$4,2)</f>
        <v/>
      </c>
      <c r="H257" s="12">
        <f>ROUND(F257*_xlfn.XLOOKUP(C257,Setup!$A$8:$A$10,Setup!$B$8:$B$10,0),2)</f>
        <v/>
      </c>
      <c r="I257" s="11">
        <f>E257*_xlfn.XLOOKUP(D257,Menu!$A$5:$A$10,Menu!$C$5:$C$10,0)</f>
        <v/>
      </c>
      <c r="J257" s="11">
        <f>Setup!$B$5</f>
        <v/>
      </c>
      <c r="K257" s="12">
        <f>F257-H257-I257-J257</f>
        <v/>
      </c>
    </row>
    <row r="258">
      <c r="A258" s="4" t="n">
        <v>46309</v>
      </c>
      <c r="B258" s="10">
        <f>"Z"&amp;TEXT(ROW()-4,"0000")</f>
        <v/>
      </c>
      <c r="C258" s="8" t="inlineStr">
        <is>
          <t>App B</t>
        </is>
      </c>
      <c r="D258" s="8" t="inlineStr">
        <is>
          <t>Chicken biryani</t>
        </is>
      </c>
      <c r="E258" s="8" t="n">
        <v>3</v>
      </c>
      <c r="F258" s="11">
        <f>E258*_xlfn.XLOOKUP(D258,Menu!$A$5:$A$10,Menu!$B$5:$B$10,0)</f>
        <v/>
      </c>
      <c r="G258" s="12">
        <f>ROUND(F258*Setup!$B$4,2)</f>
        <v/>
      </c>
      <c r="H258" s="12">
        <f>ROUND(F258*_xlfn.XLOOKUP(C258,Setup!$A$8:$A$10,Setup!$B$8:$B$10,0),2)</f>
        <v/>
      </c>
      <c r="I258" s="11">
        <f>E258*_xlfn.XLOOKUP(D258,Menu!$A$5:$A$10,Menu!$C$5:$C$10,0)</f>
        <v/>
      </c>
      <c r="J258" s="11">
        <f>Setup!$B$5</f>
        <v/>
      </c>
      <c r="K258" s="12">
        <f>F258-H258-I258-J258</f>
        <v/>
      </c>
    </row>
    <row r="259">
      <c r="A259" s="4" t="n">
        <v>46309</v>
      </c>
      <c r="B259" s="10">
        <f>"Z"&amp;TEXT(ROW()-4,"0000")</f>
        <v/>
      </c>
      <c r="C259" s="8" t="inlineStr">
        <is>
          <t>App B</t>
        </is>
      </c>
      <c r="D259" s="8" t="inlineStr">
        <is>
          <t>Chicken biryani</t>
        </is>
      </c>
      <c r="E259" s="8" t="n">
        <v>2</v>
      </c>
      <c r="F259" s="11">
        <f>E259*_xlfn.XLOOKUP(D259,Menu!$A$5:$A$10,Menu!$B$5:$B$10,0)</f>
        <v/>
      </c>
      <c r="G259" s="12">
        <f>ROUND(F259*Setup!$B$4,2)</f>
        <v/>
      </c>
      <c r="H259" s="12">
        <f>ROUND(F259*_xlfn.XLOOKUP(C259,Setup!$A$8:$A$10,Setup!$B$8:$B$10,0),2)</f>
        <v/>
      </c>
      <c r="I259" s="11">
        <f>E259*_xlfn.XLOOKUP(D259,Menu!$A$5:$A$10,Menu!$C$5:$C$10,0)</f>
        <v/>
      </c>
      <c r="J259" s="11">
        <f>Setup!$B$5</f>
        <v/>
      </c>
      <c r="K259" s="12">
        <f>F259-H259-I259-J259</f>
        <v/>
      </c>
    </row>
    <row r="260">
      <c r="A260" s="4" t="n">
        <v>46309</v>
      </c>
      <c r="B260" s="10">
        <f>"Z"&amp;TEXT(ROW()-4,"0000")</f>
        <v/>
      </c>
      <c r="C260" s="8" t="inlineStr">
        <is>
          <t>App B</t>
        </is>
      </c>
      <c r="D260" s="8" t="inlineStr">
        <is>
          <t>Paneer thali</t>
        </is>
      </c>
      <c r="E260" s="8" t="n">
        <v>3</v>
      </c>
      <c r="F260" s="11">
        <f>E260*_xlfn.XLOOKUP(D260,Menu!$A$5:$A$10,Menu!$B$5:$B$10,0)</f>
        <v/>
      </c>
      <c r="G260" s="12">
        <f>ROUND(F260*Setup!$B$4,2)</f>
        <v/>
      </c>
      <c r="H260" s="12">
        <f>ROUND(F260*_xlfn.XLOOKUP(C260,Setup!$A$8:$A$10,Setup!$B$8:$B$10,0),2)</f>
        <v/>
      </c>
      <c r="I260" s="11">
        <f>E260*_xlfn.XLOOKUP(D260,Menu!$A$5:$A$10,Menu!$C$5:$C$10,0)</f>
        <v/>
      </c>
      <c r="J260" s="11">
        <f>Setup!$B$5</f>
        <v/>
      </c>
      <c r="K260" s="12">
        <f>F260-H260-I260-J260</f>
        <v/>
      </c>
    </row>
    <row r="261">
      <c r="A261" s="4" t="n">
        <v>46309</v>
      </c>
      <c r="B261" s="10">
        <f>"Z"&amp;TEXT(ROW()-4,"0000")</f>
        <v/>
      </c>
      <c r="C261" s="8" t="inlineStr">
        <is>
          <t>App A</t>
        </is>
      </c>
      <c r="D261" s="8" t="inlineStr">
        <is>
          <t>Veg biryani</t>
        </is>
      </c>
      <c r="E261" s="8" t="n">
        <v>1</v>
      </c>
      <c r="F261" s="11">
        <f>E261*_xlfn.XLOOKUP(D261,Menu!$A$5:$A$10,Menu!$B$5:$B$10,0)</f>
        <v/>
      </c>
      <c r="G261" s="12">
        <f>ROUND(F261*Setup!$B$4,2)</f>
        <v/>
      </c>
      <c r="H261" s="12">
        <f>ROUND(F261*_xlfn.XLOOKUP(C261,Setup!$A$8:$A$10,Setup!$B$8:$B$10,0),2)</f>
        <v/>
      </c>
      <c r="I261" s="11">
        <f>E261*_xlfn.XLOOKUP(D261,Menu!$A$5:$A$10,Menu!$C$5:$C$10,0)</f>
        <v/>
      </c>
      <c r="J261" s="11">
        <f>Setup!$B$5</f>
        <v/>
      </c>
      <c r="K261" s="12">
        <f>F261-H261-I261-J261</f>
        <v/>
      </c>
    </row>
    <row r="262">
      <c r="A262" s="4" t="n">
        <v>46309</v>
      </c>
      <c r="B262" s="10">
        <f>"Z"&amp;TEXT(ROW()-4,"0000")</f>
        <v/>
      </c>
      <c r="C262" s="8" t="inlineStr">
        <is>
          <t>App A</t>
        </is>
      </c>
      <c r="D262" s="8" t="inlineStr">
        <is>
          <t>Veg biryani</t>
        </is>
      </c>
      <c r="E262" s="8" t="n">
        <v>2</v>
      </c>
      <c r="F262" s="11">
        <f>E262*_xlfn.XLOOKUP(D262,Menu!$A$5:$A$10,Menu!$B$5:$B$10,0)</f>
        <v/>
      </c>
      <c r="G262" s="12">
        <f>ROUND(F262*Setup!$B$4,2)</f>
        <v/>
      </c>
      <c r="H262" s="12">
        <f>ROUND(F262*_xlfn.XLOOKUP(C262,Setup!$A$8:$A$10,Setup!$B$8:$B$10,0),2)</f>
        <v/>
      </c>
      <c r="I262" s="11">
        <f>E262*_xlfn.XLOOKUP(D262,Menu!$A$5:$A$10,Menu!$C$5:$C$10,0)</f>
        <v/>
      </c>
      <c r="J262" s="11">
        <f>Setup!$B$5</f>
        <v/>
      </c>
      <c r="K262" s="12">
        <f>F262-H262-I262-J262</f>
        <v/>
      </c>
    </row>
    <row r="263">
      <c r="A263" s="4" t="n">
        <v>46309</v>
      </c>
      <c r="B263" s="10">
        <f>"Z"&amp;TEXT(ROW()-4,"0000")</f>
        <v/>
      </c>
      <c r="C263" s="8" t="inlineStr">
        <is>
          <t>App B</t>
        </is>
      </c>
      <c r="D263" s="8" t="inlineStr">
        <is>
          <t>Chicken thali</t>
        </is>
      </c>
      <c r="E263" s="8" t="n">
        <v>3</v>
      </c>
      <c r="F263" s="11">
        <f>E263*_xlfn.XLOOKUP(D263,Menu!$A$5:$A$10,Menu!$B$5:$B$10,0)</f>
        <v/>
      </c>
      <c r="G263" s="12">
        <f>ROUND(F263*Setup!$B$4,2)</f>
        <v/>
      </c>
      <c r="H263" s="12">
        <f>ROUND(F263*_xlfn.XLOOKUP(C263,Setup!$A$8:$A$10,Setup!$B$8:$B$10,0),2)</f>
        <v/>
      </c>
      <c r="I263" s="11">
        <f>E263*_xlfn.XLOOKUP(D263,Menu!$A$5:$A$10,Menu!$C$5:$C$10,0)</f>
        <v/>
      </c>
      <c r="J263" s="11">
        <f>Setup!$B$5</f>
        <v/>
      </c>
      <c r="K263" s="12">
        <f>F263-H263-I263-J263</f>
        <v/>
      </c>
    </row>
    <row r="264">
      <c r="A264" s="4" t="n">
        <v>46309</v>
      </c>
      <c r="B264" s="10">
        <f>"Z"&amp;TEXT(ROW()-4,"0000")</f>
        <v/>
      </c>
      <c r="C264" s="8" t="inlineStr">
        <is>
          <t>App B</t>
        </is>
      </c>
      <c r="D264" s="8" t="inlineStr">
        <is>
          <t>Chicken thali</t>
        </is>
      </c>
      <c r="E264" s="8" t="n">
        <v>3</v>
      </c>
      <c r="F264" s="11">
        <f>E264*_xlfn.XLOOKUP(D264,Menu!$A$5:$A$10,Menu!$B$5:$B$10,0)</f>
        <v/>
      </c>
      <c r="G264" s="12">
        <f>ROUND(F264*Setup!$B$4,2)</f>
        <v/>
      </c>
      <c r="H264" s="12">
        <f>ROUND(F264*_xlfn.XLOOKUP(C264,Setup!$A$8:$A$10,Setup!$B$8:$B$10,0),2)</f>
        <v/>
      </c>
      <c r="I264" s="11">
        <f>E264*_xlfn.XLOOKUP(D264,Menu!$A$5:$A$10,Menu!$C$5:$C$10,0)</f>
        <v/>
      </c>
      <c r="J264" s="11">
        <f>Setup!$B$5</f>
        <v/>
      </c>
      <c r="K264" s="12">
        <f>F264-H264-I264-J264</f>
        <v/>
      </c>
    </row>
    <row r="265">
      <c r="A265" s="4" t="n">
        <v>46310</v>
      </c>
      <c r="B265" s="10">
        <f>"Z"&amp;TEXT(ROW()-4,"0000")</f>
        <v/>
      </c>
      <c r="C265" s="8" t="inlineStr">
        <is>
          <t>App A</t>
        </is>
      </c>
      <c r="D265" s="8" t="inlineStr">
        <is>
          <t>Misal pav</t>
        </is>
      </c>
      <c r="E265" s="8" t="n">
        <v>1</v>
      </c>
      <c r="F265" s="11">
        <f>E265*_xlfn.XLOOKUP(D265,Menu!$A$5:$A$10,Menu!$B$5:$B$10,0)</f>
        <v/>
      </c>
      <c r="G265" s="12">
        <f>ROUND(F265*Setup!$B$4,2)</f>
        <v/>
      </c>
      <c r="H265" s="12">
        <f>ROUND(F265*_xlfn.XLOOKUP(C265,Setup!$A$8:$A$10,Setup!$B$8:$B$10,0),2)</f>
        <v/>
      </c>
      <c r="I265" s="11">
        <f>E265*_xlfn.XLOOKUP(D265,Menu!$A$5:$A$10,Menu!$C$5:$C$10,0)</f>
        <v/>
      </c>
      <c r="J265" s="11">
        <f>Setup!$B$5</f>
        <v/>
      </c>
      <c r="K265" s="12">
        <f>F265-H265-I265-J265</f>
        <v/>
      </c>
    </row>
    <row r="266">
      <c r="A266" s="4" t="n">
        <v>46310</v>
      </c>
      <c r="B266" s="10">
        <f>"Z"&amp;TEXT(ROW()-4,"0000")</f>
        <v/>
      </c>
      <c r="C266" s="8" t="inlineStr">
        <is>
          <t>App A</t>
        </is>
      </c>
      <c r="D266" s="8" t="inlineStr">
        <is>
          <t>Chicken thali</t>
        </is>
      </c>
      <c r="E266" s="8" t="n">
        <v>1</v>
      </c>
      <c r="F266" s="11">
        <f>E266*_xlfn.XLOOKUP(D266,Menu!$A$5:$A$10,Menu!$B$5:$B$10,0)</f>
        <v/>
      </c>
      <c r="G266" s="12">
        <f>ROUND(F266*Setup!$B$4,2)</f>
        <v/>
      </c>
      <c r="H266" s="12">
        <f>ROUND(F266*_xlfn.XLOOKUP(C266,Setup!$A$8:$A$10,Setup!$B$8:$B$10,0),2)</f>
        <v/>
      </c>
      <c r="I266" s="11">
        <f>E266*_xlfn.XLOOKUP(D266,Menu!$A$5:$A$10,Menu!$C$5:$C$10,0)</f>
        <v/>
      </c>
      <c r="J266" s="11">
        <f>Setup!$B$5</f>
        <v/>
      </c>
      <c r="K266" s="12">
        <f>F266-H266-I266-J266</f>
        <v/>
      </c>
    </row>
    <row r="267">
      <c r="A267" s="4" t="n">
        <v>46310</v>
      </c>
      <c r="B267" s="10">
        <f>"Z"&amp;TEXT(ROW()-4,"0000")</f>
        <v/>
      </c>
      <c r="C267" s="8" t="inlineStr">
        <is>
          <t>Direct</t>
        </is>
      </c>
      <c r="D267" s="8" t="inlineStr">
        <is>
          <t>Paneer thali</t>
        </is>
      </c>
      <c r="E267" s="8" t="n">
        <v>1</v>
      </c>
      <c r="F267" s="11">
        <f>E267*_xlfn.XLOOKUP(D267,Menu!$A$5:$A$10,Menu!$B$5:$B$10,0)</f>
        <v/>
      </c>
      <c r="G267" s="12">
        <f>ROUND(F267*Setup!$B$4,2)</f>
        <v/>
      </c>
      <c r="H267" s="12">
        <f>ROUND(F267*_xlfn.XLOOKUP(C267,Setup!$A$8:$A$10,Setup!$B$8:$B$10,0),2)</f>
        <v/>
      </c>
      <c r="I267" s="11">
        <f>E267*_xlfn.XLOOKUP(D267,Menu!$A$5:$A$10,Menu!$C$5:$C$10,0)</f>
        <v/>
      </c>
      <c r="J267" s="11">
        <f>Setup!$B$5</f>
        <v/>
      </c>
      <c r="K267" s="12">
        <f>F267-H267-I267-J267</f>
        <v/>
      </c>
    </row>
    <row r="268">
      <c r="A268" s="4" t="n">
        <v>46310</v>
      </c>
      <c r="B268" s="10">
        <f>"Z"&amp;TEXT(ROW()-4,"0000")</f>
        <v/>
      </c>
      <c r="C268" s="8" t="inlineStr">
        <is>
          <t>App B</t>
        </is>
      </c>
      <c r="D268" s="8" t="inlineStr">
        <is>
          <t>Chicken biryani</t>
        </is>
      </c>
      <c r="E268" s="8" t="n">
        <v>2</v>
      </c>
      <c r="F268" s="11">
        <f>E268*_xlfn.XLOOKUP(D268,Menu!$A$5:$A$10,Menu!$B$5:$B$10,0)</f>
        <v/>
      </c>
      <c r="G268" s="12">
        <f>ROUND(F268*Setup!$B$4,2)</f>
        <v/>
      </c>
      <c r="H268" s="12">
        <f>ROUND(F268*_xlfn.XLOOKUP(C268,Setup!$A$8:$A$10,Setup!$B$8:$B$10,0),2)</f>
        <v/>
      </c>
      <c r="I268" s="11">
        <f>E268*_xlfn.XLOOKUP(D268,Menu!$A$5:$A$10,Menu!$C$5:$C$10,0)</f>
        <v/>
      </c>
      <c r="J268" s="11">
        <f>Setup!$B$5</f>
        <v/>
      </c>
      <c r="K268" s="12">
        <f>F268-H268-I268-J268</f>
        <v/>
      </c>
    </row>
    <row r="269">
      <c r="A269" s="4" t="n">
        <v>46310</v>
      </c>
      <c r="B269" s="10">
        <f>"Z"&amp;TEXT(ROW()-4,"0000")</f>
        <v/>
      </c>
      <c r="C269" s="8" t="inlineStr">
        <is>
          <t>Direct</t>
        </is>
      </c>
      <c r="D269" s="8" t="inlineStr">
        <is>
          <t>Veg biryani</t>
        </is>
      </c>
      <c r="E269" s="8" t="n">
        <v>1</v>
      </c>
      <c r="F269" s="11">
        <f>E269*_xlfn.XLOOKUP(D269,Menu!$A$5:$A$10,Menu!$B$5:$B$10,0)</f>
        <v/>
      </c>
      <c r="G269" s="12">
        <f>ROUND(F269*Setup!$B$4,2)</f>
        <v/>
      </c>
      <c r="H269" s="12">
        <f>ROUND(F269*_xlfn.XLOOKUP(C269,Setup!$A$8:$A$10,Setup!$B$8:$B$10,0),2)</f>
        <v/>
      </c>
      <c r="I269" s="11">
        <f>E269*_xlfn.XLOOKUP(D269,Menu!$A$5:$A$10,Menu!$C$5:$C$10,0)</f>
        <v/>
      </c>
      <c r="J269" s="11">
        <f>Setup!$B$5</f>
        <v/>
      </c>
      <c r="K269" s="12">
        <f>F269-H269-I269-J269</f>
        <v/>
      </c>
    </row>
    <row r="270">
      <c r="A270" s="4" t="n">
        <v>46310</v>
      </c>
      <c r="B270" s="10">
        <f>"Z"&amp;TEXT(ROW()-4,"0000")</f>
        <v/>
      </c>
      <c r="C270" s="8" t="inlineStr">
        <is>
          <t>App A</t>
        </is>
      </c>
      <c r="D270" s="8" t="inlineStr">
        <is>
          <t>Dal khichdi</t>
        </is>
      </c>
      <c r="E270" s="8" t="n">
        <v>2</v>
      </c>
      <c r="F270" s="11">
        <f>E270*_xlfn.XLOOKUP(D270,Menu!$A$5:$A$10,Menu!$B$5:$B$10,0)</f>
        <v/>
      </c>
      <c r="G270" s="12">
        <f>ROUND(F270*Setup!$B$4,2)</f>
        <v/>
      </c>
      <c r="H270" s="12">
        <f>ROUND(F270*_xlfn.XLOOKUP(C270,Setup!$A$8:$A$10,Setup!$B$8:$B$10,0),2)</f>
        <v/>
      </c>
      <c r="I270" s="11">
        <f>E270*_xlfn.XLOOKUP(D270,Menu!$A$5:$A$10,Menu!$C$5:$C$10,0)</f>
        <v/>
      </c>
      <c r="J270" s="11">
        <f>Setup!$B$5</f>
        <v/>
      </c>
      <c r="K270" s="12">
        <f>F270-H270-I270-J270</f>
        <v/>
      </c>
    </row>
    <row r="271">
      <c r="A271" s="4" t="n">
        <v>46310</v>
      </c>
      <c r="B271" s="10">
        <f>"Z"&amp;TEXT(ROW()-4,"0000")</f>
        <v/>
      </c>
      <c r="C271" s="8" t="inlineStr">
        <is>
          <t>App B</t>
        </is>
      </c>
      <c r="D271" s="8" t="inlineStr">
        <is>
          <t>Veg biryani</t>
        </is>
      </c>
      <c r="E271" s="8" t="n">
        <v>2</v>
      </c>
      <c r="F271" s="11">
        <f>E271*_xlfn.XLOOKUP(D271,Menu!$A$5:$A$10,Menu!$B$5:$B$10,0)</f>
        <v/>
      </c>
      <c r="G271" s="12">
        <f>ROUND(F271*Setup!$B$4,2)</f>
        <v/>
      </c>
      <c r="H271" s="12">
        <f>ROUND(F271*_xlfn.XLOOKUP(C271,Setup!$A$8:$A$10,Setup!$B$8:$B$10,0),2)</f>
        <v/>
      </c>
      <c r="I271" s="11">
        <f>E271*_xlfn.XLOOKUP(D271,Menu!$A$5:$A$10,Menu!$C$5:$C$10,0)</f>
        <v/>
      </c>
      <c r="J271" s="11">
        <f>Setup!$B$5</f>
        <v/>
      </c>
      <c r="K271" s="12">
        <f>F271-H271-I271-J271</f>
        <v/>
      </c>
    </row>
    <row r="272">
      <c r="A272" s="4" t="n">
        <v>46310</v>
      </c>
      <c r="B272" s="10">
        <f>"Z"&amp;TEXT(ROW()-4,"0000")</f>
        <v/>
      </c>
      <c r="C272" s="8" t="inlineStr">
        <is>
          <t>App B</t>
        </is>
      </c>
      <c r="D272" s="8" t="inlineStr">
        <is>
          <t>Veg biryani</t>
        </is>
      </c>
      <c r="E272" s="8" t="n">
        <v>3</v>
      </c>
      <c r="F272" s="11">
        <f>E272*_xlfn.XLOOKUP(D272,Menu!$A$5:$A$10,Menu!$B$5:$B$10,0)</f>
        <v/>
      </c>
      <c r="G272" s="12">
        <f>ROUND(F272*Setup!$B$4,2)</f>
        <v/>
      </c>
      <c r="H272" s="12">
        <f>ROUND(F272*_xlfn.XLOOKUP(C272,Setup!$A$8:$A$10,Setup!$B$8:$B$10,0),2)</f>
        <v/>
      </c>
      <c r="I272" s="11">
        <f>E272*_xlfn.XLOOKUP(D272,Menu!$A$5:$A$10,Menu!$C$5:$C$10,0)</f>
        <v/>
      </c>
      <c r="J272" s="11">
        <f>Setup!$B$5</f>
        <v/>
      </c>
      <c r="K272" s="12">
        <f>F272-H272-I272-J272</f>
        <v/>
      </c>
    </row>
    <row r="273">
      <c r="A273" s="4" t="n">
        <v>46310</v>
      </c>
      <c r="B273" s="10">
        <f>"Z"&amp;TEXT(ROW()-4,"0000")</f>
        <v/>
      </c>
      <c r="C273" s="8" t="inlineStr">
        <is>
          <t>App A</t>
        </is>
      </c>
      <c r="D273" s="8" t="inlineStr">
        <is>
          <t>Chicken thali</t>
        </is>
      </c>
      <c r="E273" s="8" t="n">
        <v>2</v>
      </c>
      <c r="F273" s="11">
        <f>E273*_xlfn.XLOOKUP(D273,Menu!$A$5:$A$10,Menu!$B$5:$B$10,0)</f>
        <v/>
      </c>
      <c r="G273" s="12">
        <f>ROUND(F273*Setup!$B$4,2)</f>
        <v/>
      </c>
      <c r="H273" s="12">
        <f>ROUND(F273*_xlfn.XLOOKUP(C273,Setup!$A$8:$A$10,Setup!$B$8:$B$10,0),2)</f>
        <v/>
      </c>
      <c r="I273" s="11">
        <f>E273*_xlfn.XLOOKUP(D273,Menu!$A$5:$A$10,Menu!$C$5:$C$10,0)</f>
        <v/>
      </c>
      <c r="J273" s="11">
        <f>Setup!$B$5</f>
        <v/>
      </c>
      <c r="K273" s="12">
        <f>F273-H273-I273-J273</f>
        <v/>
      </c>
    </row>
    <row r="274">
      <c r="A274" s="4" t="n">
        <v>46310</v>
      </c>
      <c r="B274" s="10">
        <f>"Z"&amp;TEXT(ROW()-4,"0000")</f>
        <v/>
      </c>
      <c r="C274" s="8" t="inlineStr">
        <is>
          <t>App B</t>
        </is>
      </c>
      <c r="D274" s="8" t="inlineStr">
        <is>
          <t>Chicken biryani</t>
        </is>
      </c>
      <c r="E274" s="8" t="n">
        <v>1</v>
      </c>
      <c r="F274" s="11">
        <f>E274*_xlfn.XLOOKUP(D274,Menu!$A$5:$A$10,Menu!$B$5:$B$10,0)</f>
        <v/>
      </c>
      <c r="G274" s="12">
        <f>ROUND(F274*Setup!$B$4,2)</f>
        <v/>
      </c>
      <c r="H274" s="12">
        <f>ROUND(F274*_xlfn.XLOOKUP(C274,Setup!$A$8:$A$10,Setup!$B$8:$B$10,0),2)</f>
        <v/>
      </c>
      <c r="I274" s="11">
        <f>E274*_xlfn.XLOOKUP(D274,Menu!$A$5:$A$10,Menu!$C$5:$C$10,0)</f>
        <v/>
      </c>
      <c r="J274" s="11">
        <f>Setup!$B$5</f>
        <v/>
      </c>
      <c r="K274" s="12">
        <f>F274-H274-I274-J274</f>
        <v/>
      </c>
    </row>
    <row r="275">
      <c r="A275" s="4" t="n">
        <v>46310</v>
      </c>
      <c r="B275" s="10">
        <f>"Z"&amp;TEXT(ROW()-4,"0000")</f>
        <v/>
      </c>
      <c r="C275" s="8" t="inlineStr">
        <is>
          <t>Direct</t>
        </is>
      </c>
      <c r="D275" s="8" t="inlineStr">
        <is>
          <t>Chicken biryani</t>
        </is>
      </c>
      <c r="E275" s="8" t="n">
        <v>1</v>
      </c>
      <c r="F275" s="11">
        <f>E275*_xlfn.XLOOKUP(D275,Menu!$A$5:$A$10,Menu!$B$5:$B$10,0)</f>
        <v/>
      </c>
      <c r="G275" s="12">
        <f>ROUND(F275*Setup!$B$4,2)</f>
        <v/>
      </c>
      <c r="H275" s="12">
        <f>ROUND(F275*_xlfn.XLOOKUP(C275,Setup!$A$8:$A$10,Setup!$B$8:$B$10,0),2)</f>
        <v/>
      </c>
      <c r="I275" s="11">
        <f>E275*_xlfn.XLOOKUP(D275,Menu!$A$5:$A$10,Menu!$C$5:$C$10,0)</f>
        <v/>
      </c>
      <c r="J275" s="11">
        <f>Setup!$B$5</f>
        <v/>
      </c>
      <c r="K275" s="12">
        <f>F275-H275-I275-J275</f>
        <v/>
      </c>
    </row>
    <row r="276">
      <c r="A276" s="4" t="n">
        <v>46310</v>
      </c>
      <c r="B276" s="10">
        <f>"Z"&amp;TEXT(ROW()-4,"0000")</f>
        <v/>
      </c>
      <c r="C276" s="8" t="inlineStr">
        <is>
          <t>App A</t>
        </is>
      </c>
      <c r="D276" s="8" t="inlineStr">
        <is>
          <t>Misal pav</t>
        </is>
      </c>
      <c r="E276" s="8" t="n">
        <v>1</v>
      </c>
      <c r="F276" s="11">
        <f>E276*_xlfn.XLOOKUP(D276,Menu!$A$5:$A$10,Menu!$B$5:$B$10,0)</f>
        <v/>
      </c>
      <c r="G276" s="12">
        <f>ROUND(F276*Setup!$B$4,2)</f>
        <v/>
      </c>
      <c r="H276" s="12">
        <f>ROUND(F276*_xlfn.XLOOKUP(C276,Setup!$A$8:$A$10,Setup!$B$8:$B$10,0),2)</f>
        <v/>
      </c>
      <c r="I276" s="11">
        <f>E276*_xlfn.XLOOKUP(D276,Menu!$A$5:$A$10,Menu!$C$5:$C$10,0)</f>
        <v/>
      </c>
      <c r="J276" s="11">
        <f>Setup!$B$5</f>
        <v/>
      </c>
      <c r="K276" s="12">
        <f>F276-H276-I276-J276</f>
        <v/>
      </c>
    </row>
    <row r="277">
      <c r="A277" s="4" t="n">
        <v>46310</v>
      </c>
      <c r="B277" s="10">
        <f>"Z"&amp;TEXT(ROW()-4,"0000")</f>
        <v/>
      </c>
      <c r="C277" s="8" t="inlineStr">
        <is>
          <t>Direct</t>
        </is>
      </c>
      <c r="D277" s="8" t="inlineStr">
        <is>
          <t>Chicken biryani</t>
        </is>
      </c>
      <c r="E277" s="8" t="n">
        <v>2</v>
      </c>
      <c r="F277" s="11">
        <f>E277*_xlfn.XLOOKUP(D277,Menu!$A$5:$A$10,Menu!$B$5:$B$10,0)</f>
        <v/>
      </c>
      <c r="G277" s="12">
        <f>ROUND(F277*Setup!$B$4,2)</f>
        <v/>
      </c>
      <c r="H277" s="12">
        <f>ROUND(F277*_xlfn.XLOOKUP(C277,Setup!$A$8:$A$10,Setup!$B$8:$B$10,0),2)</f>
        <v/>
      </c>
      <c r="I277" s="11">
        <f>E277*_xlfn.XLOOKUP(D277,Menu!$A$5:$A$10,Menu!$C$5:$C$10,0)</f>
        <v/>
      </c>
      <c r="J277" s="11">
        <f>Setup!$B$5</f>
        <v/>
      </c>
      <c r="K277" s="12">
        <f>F277-H277-I277-J277</f>
        <v/>
      </c>
    </row>
    <row r="278">
      <c r="A278" s="4" t="n">
        <v>46310</v>
      </c>
      <c r="B278" s="10">
        <f>"Z"&amp;TEXT(ROW()-4,"0000")</f>
        <v/>
      </c>
      <c r="C278" s="8" t="inlineStr">
        <is>
          <t>App A</t>
        </is>
      </c>
      <c r="D278" s="8" t="inlineStr">
        <is>
          <t>Chicken biryani</t>
        </is>
      </c>
      <c r="E278" s="8" t="n">
        <v>1</v>
      </c>
      <c r="F278" s="11">
        <f>E278*_xlfn.XLOOKUP(D278,Menu!$A$5:$A$10,Menu!$B$5:$B$10,0)</f>
        <v/>
      </c>
      <c r="G278" s="12">
        <f>ROUND(F278*Setup!$B$4,2)</f>
        <v/>
      </c>
      <c r="H278" s="12">
        <f>ROUND(F278*_xlfn.XLOOKUP(C278,Setup!$A$8:$A$10,Setup!$B$8:$B$10,0),2)</f>
        <v/>
      </c>
      <c r="I278" s="11">
        <f>E278*_xlfn.XLOOKUP(D278,Menu!$A$5:$A$10,Menu!$C$5:$C$10,0)</f>
        <v/>
      </c>
      <c r="J278" s="11">
        <f>Setup!$B$5</f>
        <v/>
      </c>
      <c r="K278" s="12">
        <f>F278-H278-I278-J278</f>
        <v/>
      </c>
    </row>
    <row r="279">
      <c r="A279" s="4" t="n">
        <v>46310</v>
      </c>
      <c r="B279" s="10">
        <f>"Z"&amp;TEXT(ROW()-4,"0000")</f>
        <v/>
      </c>
      <c r="C279" s="8" t="inlineStr">
        <is>
          <t>Direct</t>
        </is>
      </c>
      <c r="D279" s="8" t="inlineStr">
        <is>
          <t>Chicken thali</t>
        </is>
      </c>
      <c r="E279" s="8" t="n">
        <v>3</v>
      </c>
      <c r="F279" s="11">
        <f>E279*_xlfn.XLOOKUP(D279,Menu!$A$5:$A$10,Menu!$B$5:$B$10,0)</f>
        <v/>
      </c>
      <c r="G279" s="12">
        <f>ROUND(F279*Setup!$B$4,2)</f>
        <v/>
      </c>
      <c r="H279" s="12">
        <f>ROUND(F279*_xlfn.XLOOKUP(C279,Setup!$A$8:$A$10,Setup!$B$8:$B$10,0),2)</f>
        <v/>
      </c>
      <c r="I279" s="11">
        <f>E279*_xlfn.XLOOKUP(D279,Menu!$A$5:$A$10,Menu!$C$5:$C$10,0)</f>
        <v/>
      </c>
      <c r="J279" s="11">
        <f>Setup!$B$5</f>
        <v/>
      </c>
      <c r="K279" s="12">
        <f>F279-H279-I279-J279</f>
        <v/>
      </c>
    </row>
    <row r="280">
      <c r="A280" s="4" t="n">
        <v>46310</v>
      </c>
      <c r="B280" s="10">
        <f>"Z"&amp;TEXT(ROW()-4,"0000")</f>
        <v/>
      </c>
      <c r="C280" s="8" t="inlineStr">
        <is>
          <t>App B</t>
        </is>
      </c>
      <c r="D280" s="8" t="inlineStr">
        <is>
          <t>Veg biryani</t>
        </is>
      </c>
      <c r="E280" s="8" t="n">
        <v>1</v>
      </c>
      <c r="F280" s="11">
        <f>E280*_xlfn.XLOOKUP(D280,Menu!$A$5:$A$10,Menu!$B$5:$B$10,0)</f>
        <v/>
      </c>
      <c r="G280" s="12">
        <f>ROUND(F280*Setup!$B$4,2)</f>
        <v/>
      </c>
      <c r="H280" s="12">
        <f>ROUND(F280*_xlfn.XLOOKUP(C280,Setup!$A$8:$A$10,Setup!$B$8:$B$10,0),2)</f>
        <v/>
      </c>
      <c r="I280" s="11">
        <f>E280*_xlfn.XLOOKUP(D280,Menu!$A$5:$A$10,Menu!$C$5:$C$10,0)</f>
        <v/>
      </c>
      <c r="J280" s="11">
        <f>Setup!$B$5</f>
        <v/>
      </c>
      <c r="K280" s="12">
        <f>F280-H280-I280-J280</f>
        <v/>
      </c>
    </row>
    <row r="281">
      <c r="A281" s="4" t="n">
        <v>46310</v>
      </c>
      <c r="B281" s="10">
        <f>"Z"&amp;TEXT(ROW()-4,"0000")</f>
        <v/>
      </c>
      <c r="C281" s="8" t="inlineStr">
        <is>
          <t>App A</t>
        </is>
      </c>
      <c r="D281" s="8" t="inlineStr">
        <is>
          <t>Misal pav</t>
        </is>
      </c>
      <c r="E281" s="8" t="n">
        <v>1</v>
      </c>
      <c r="F281" s="11">
        <f>E281*_xlfn.XLOOKUP(D281,Menu!$A$5:$A$10,Menu!$B$5:$B$10,0)</f>
        <v/>
      </c>
      <c r="G281" s="12">
        <f>ROUND(F281*Setup!$B$4,2)</f>
        <v/>
      </c>
      <c r="H281" s="12">
        <f>ROUND(F281*_xlfn.XLOOKUP(C281,Setup!$A$8:$A$10,Setup!$B$8:$B$10,0),2)</f>
        <v/>
      </c>
      <c r="I281" s="11">
        <f>E281*_xlfn.XLOOKUP(D281,Menu!$A$5:$A$10,Menu!$C$5:$C$10,0)</f>
        <v/>
      </c>
      <c r="J281" s="11">
        <f>Setup!$B$5</f>
        <v/>
      </c>
      <c r="K281" s="12">
        <f>F281-H281-I281-J281</f>
        <v/>
      </c>
    </row>
    <row r="282">
      <c r="A282" s="4" t="n">
        <v>46311</v>
      </c>
      <c r="B282" s="10">
        <f>"Z"&amp;TEXT(ROW()-4,"0000")</f>
        <v/>
      </c>
      <c r="C282" s="8" t="inlineStr">
        <is>
          <t>App B</t>
        </is>
      </c>
      <c r="D282" s="8" t="inlineStr">
        <is>
          <t>Chicken biryani</t>
        </is>
      </c>
      <c r="E282" s="8" t="n">
        <v>3</v>
      </c>
      <c r="F282" s="11">
        <f>E282*_xlfn.XLOOKUP(D282,Menu!$A$5:$A$10,Menu!$B$5:$B$10,0)</f>
        <v/>
      </c>
      <c r="G282" s="12">
        <f>ROUND(F282*Setup!$B$4,2)</f>
        <v/>
      </c>
      <c r="H282" s="12">
        <f>ROUND(F282*_xlfn.XLOOKUP(C282,Setup!$A$8:$A$10,Setup!$B$8:$B$10,0),2)</f>
        <v/>
      </c>
      <c r="I282" s="11">
        <f>E282*_xlfn.XLOOKUP(D282,Menu!$A$5:$A$10,Menu!$C$5:$C$10,0)</f>
        <v/>
      </c>
      <c r="J282" s="11">
        <f>Setup!$B$5</f>
        <v/>
      </c>
      <c r="K282" s="12">
        <f>F282-H282-I282-J282</f>
        <v/>
      </c>
    </row>
    <row r="283">
      <c r="A283" s="4" t="n">
        <v>46311</v>
      </c>
      <c r="B283" s="10">
        <f>"Z"&amp;TEXT(ROW()-4,"0000")</f>
        <v/>
      </c>
      <c r="C283" s="8" t="inlineStr">
        <is>
          <t>App A</t>
        </is>
      </c>
      <c r="D283" s="8" t="inlineStr">
        <is>
          <t>Misal pav</t>
        </is>
      </c>
      <c r="E283" s="8" t="n">
        <v>1</v>
      </c>
      <c r="F283" s="11">
        <f>E283*_xlfn.XLOOKUP(D283,Menu!$A$5:$A$10,Menu!$B$5:$B$10,0)</f>
        <v/>
      </c>
      <c r="G283" s="12">
        <f>ROUND(F283*Setup!$B$4,2)</f>
        <v/>
      </c>
      <c r="H283" s="12">
        <f>ROUND(F283*_xlfn.XLOOKUP(C283,Setup!$A$8:$A$10,Setup!$B$8:$B$10,0),2)</f>
        <v/>
      </c>
      <c r="I283" s="11">
        <f>E283*_xlfn.XLOOKUP(D283,Menu!$A$5:$A$10,Menu!$C$5:$C$10,0)</f>
        <v/>
      </c>
      <c r="J283" s="11">
        <f>Setup!$B$5</f>
        <v/>
      </c>
      <c r="K283" s="12">
        <f>F283-H283-I283-J283</f>
        <v/>
      </c>
    </row>
    <row r="284">
      <c r="A284" s="4" t="n">
        <v>46311</v>
      </c>
      <c r="B284" s="10">
        <f>"Z"&amp;TEXT(ROW()-4,"0000")</f>
        <v/>
      </c>
      <c r="C284" s="8" t="inlineStr">
        <is>
          <t>App A</t>
        </is>
      </c>
      <c r="D284" s="8" t="inlineStr">
        <is>
          <t>Paneer thali</t>
        </is>
      </c>
      <c r="E284" s="8" t="n">
        <v>1</v>
      </c>
      <c r="F284" s="11">
        <f>E284*_xlfn.XLOOKUP(D284,Menu!$A$5:$A$10,Menu!$B$5:$B$10,0)</f>
        <v/>
      </c>
      <c r="G284" s="12">
        <f>ROUND(F284*Setup!$B$4,2)</f>
        <v/>
      </c>
      <c r="H284" s="12">
        <f>ROUND(F284*_xlfn.XLOOKUP(C284,Setup!$A$8:$A$10,Setup!$B$8:$B$10,0),2)</f>
        <v/>
      </c>
      <c r="I284" s="11">
        <f>E284*_xlfn.XLOOKUP(D284,Menu!$A$5:$A$10,Menu!$C$5:$C$10,0)</f>
        <v/>
      </c>
      <c r="J284" s="11">
        <f>Setup!$B$5</f>
        <v/>
      </c>
      <c r="K284" s="12">
        <f>F284-H284-I284-J284</f>
        <v/>
      </c>
    </row>
    <row r="285">
      <c r="A285" s="4" t="n">
        <v>46311</v>
      </c>
      <c r="B285" s="10">
        <f>"Z"&amp;TEXT(ROW()-4,"0000")</f>
        <v/>
      </c>
      <c r="C285" s="8" t="inlineStr">
        <is>
          <t>App B</t>
        </is>
      </c>
      <c r="D285" s="8" t="inlineStr">
        <is>
          <t>Paneer thali</t>
        </is>
      </c>
      <c r="E285" s="8" t="n">
        <v>1</v>
      </c>
      <c r="F285" s="11">
        <f>E285*_xlfn.XLOOKUP(D285,Menu!$A$5:$A$10,Menu!$B$5:$B$10,0)</f>
        <v/>
      </c>
      <c r="G285" s="12">
        <f>ROUND(F285*Setup!$B$4,2)</f>
        <v/>
      </c>
      <c r="H285" s="12">
        <f>ROUND(F285*_xlfn.XLOOKUP(C285,Setup!$A$8:$A$10,Setup!$B$8:$B$10,0),2)</f>
        <v/>
      </c>
      <c r="I285" s="11">
        <f>E285*_xlfn.XLOOKUP(D285,Menu!$A$5:$A$10,Menu!$C$5:$C$10,0)</f>
        <v/>
      </c>
      <c r="J285" s="11">
        <f>Setup!$B$5</f>
        <v/>
      </c>
      <c r="K285" s="12">
        <f>F285-H285-I285-J285</f>
        <v/>
      </c>
    </row>
    <row r="286">
      <c r="A286" s="4" t="n">
        <v>46311</v>
      </c>
      <c r="B286" s="10">
        <f>"Z"&amp;TEXT(ROW()-4,"0000")</f>
        <v/>
      </c>
      <c r="C286" s="8" t="inlineStr">
        <is>
          <t>Direct</t>
        </is>
      </c>
      <c r="D286" s="8" t="inlineStr">
        <is>
          <t>Paneer thali</t>
        </is>
      </c>
      <c r="E286" s="8" t="n">
        <v>1</v>
      </c>
      <c r="F286" s="11">
        <f>E286*_xlfn.XLOOKUP(D286,Menu!$A$5:$A$10,Menu!$B$5:$B$10,0)</f>
        <v/>
      </c>
      <c r="G286" s="12">
        <f>ROUND(F286*Setup!$B$4,2)</f>
        <v/>
      </c>
      <c r="H286" s="12">
        <f>ROUND(F286*_xlfn.XLOOKUP(C286,Setup!$A$8:$A$10,Setup!$B$8:$B$10,0),2)</f>
        <v/>
      </c>
      <c r="I286" s="11">
        <f>E286*_xlfn.XLOOKUP(D286,Menu!$A$5:$A$10,Menu!$C$5:$C$10,0)</f>
        <v/>
      </c>
      <c r="J286" s="11">
        <f>Setup!$B$5</f>
        <v/>
      </c>
      <c r="K286" s="12">
        <f>F286-H286-I286-J286</f>
        <v/>
      </c>
    </row>
    <row r="287">
      <c r="A287" s="4" t="n">
        <v>46311</v>
      </c>
      <c r="B287" s="10">
        <f>"Z"&amp;TEXT(ROW()-4,"0000")</f>
        <v/>
      </c>
      <c r="C287" s="8" t="inlineStr">
        <is>
          <t>App B</t>
        </is>
      </c>
      <c r="D287" s="8" t="inlineStr">
        <is>
          <t>Misal pav</t>
        </is>
      </c>
      <c r="E287" s="8" t="n">
        <v>2</v>
      </c>
      <c r="F287" s="11">
        <f>E287*_xlfn.XLOOKUP(D287,Menu!$A$5:$A$10,Menu!$B$5:$B$10,0)</f>
        <v/>
      </c>
      <c r="G287" s="12">
        <f>ROUND(F287*Setup!$B$4,2)</f>
        <v/>
      </c>
      <c r="H287" s="12">
        <f>ROUND(F287*_xlfn.XLOOKUP(C287,Setup!$A$8:$A$10,Setup!$B$8:$B$10,0),2)</f>
        <v/>
      </c>
      <c r="I287" s="11">
        <f>E287*_xlfn.XLOOKUP(D287,Menu!$A$5:$A$10,Menu!$C$5:$C$10,0)</f>
        <v/>
      </c>
      <c r="J287" s="11">
        <f>Setup!$B$5</f>
        <v/>
      </c>
      <c r="K287" s="12">
        <f>F287-H287-I287-J287</f>
        <v/>
      </c>
    </row>
    <row r="288">
      <c r="A288" s="4" t="n">
        <v>46311</v>
      </c>
      <c r="B288" s="10">
        <f>"Z"&amp;TEXT(ROW()-4,"0000")</f>
        <v/>
      </c>
      <c r="C288" s="8" t="inlineStr">
        <is>
          <t>App A</t>
        </is>
      </c>
      <c r="D288" s="8" t="inlineStr">
        <is>
          <t>Veg biryani</t>
        </is>
      </c>
      <c r="E288" s="8" t="n">
        <v>1</v>
      </c>
      <c r="F288" s="11">
        <f>E288*_xlfn.XLOOKUP(D288,Menu!$A$5:$A$10,Menu!$B$5:$B$10,0)</f>
        <v/>
      </c>
      <c r="G288" s="12">
        <f>ROUND(F288*Setup!$B$4,2)</f>
        <v/>
      </c>
      <c r="H288" s="12">
        <f>ROUND(F288*_xlfn.XLOOKUP(C288,Setup!$A$8:$A$10,Setup!$B$8:$B$10,0),2)</f>
        <v/>
      </c>
      <c r="I288" s="11">
        <f>E288*_xlfn.XLOOKUP(D288,Menu!$A$5:$A$10,Menu!$C$5:$C$10,0)</f>
        <v/>
      </c>
      <c r="J288" s="11">
        <f>Setup!$B$5</f>
        <v/>
      </c>
      <c r="K288" s="12">
        <f>F288-H288-I288-J288</f>
        <v/>
      </c>
    </row>
    <row r="289">
      <c r="A289" s="4" t="n">
        <v>46311</v>
      </c>
      <c r="B289" s="10">
        <f>"Z"&amp;TEXT(ROW()-4,"0000")</f>
        <v/>
      </c>
      <c r="C289" s="8" t="inlineStr">
        <is>
          <t>Direct</t>
        </is>
      </c>
      <c r="D289" s="8" t="inlineStr">
        <is>
          <t>Paneer thali</t>
        </is>
      </c>
      <c r="E289" s="8" t="n">
        <v>1</v>
      </c>
      <c r="F289" s="11">
        <f>E289*_xlfn.XLOOKUP(D289,Menu!$A$5:$A$10,Menu!$B$5:$B$10,0)</f>
        <v/>
      </c>
      <c r="G289" s="12">
        <f>ROUND(F289*Setup!$B$4,2)</f>
        <v/>
      </c>
      <c r="H289" s="12">
        <f>ROUND(F289*_xlfn.XLOOKUP(C289,Setup!$A$8:$A$10,Setup!$B$8:$B$10,0),2)</f>
        <v/>
      </c>
      <c r="I289" s="11">
        <f>E289*_xlfn.XLOOKUP(D289,Menu!$A$5:$A$10,Menu!$C$5:$C$10,0)</f>
        <v/>
      </c>
      <c r="J289" s="11">
        <f>Setup!$B$5</f>
        <v/>
      </c>
      <c r="K289" s="12">
        <f>F289-H289-I289-J289</f>
        <v/>
      </c>
    </row>
    <row r="290">
      <c r="A290" s="4" t="n">
        <v>46311</v>
      </c>
      <c r="B290" s="10">
        <f>"Z"&amp;TEXT(ROW()-4,"0000")</f>
        <v/>
      </c>
      <c r="C290" s="8" t="inlineStr">
        <is>
          <t>App B</t>
        </is>
      </c>
      <c r="D290" s="8" t="inlineStr">
        <is>
          <t>Chicken biryani</t>
        </is>
      </c>
      <c r="E290" s="8" t="n">
        <v>2</v>
      </c>
      <c r="F290" s="11">
        <f>E290*_xlfn.XLOOKUP(D290,Menu!$A$5:$A$10,Menu!$B$5:$B$10,0)</f>
        <v/>
      </c>
      <c r="G290" s="12">
        <f>ROUND(F290*Setup!$B$4,2)</f>
        <v/>
      </c>
      <c r="H290" s="12">
        <f>ROUND(F290*_xlfn.XLOOKUP(C290,Setup!$A$8:$A$10,Setup!$B$8:$B$10,0),2)</f>
        <v/>
      </c>
      <c r="I290" s="11">
        <f>E290*_xlfn.XLOOKUP(D290,Menu!$A$5:$A$10,Menu!$C$5:$C$10,0)</f>
        <v/>
      </c>
      <c r="J290" s="11">
        <f>Setup!$B$5</f>
        <v/>
      </c>
      <c r="K290" s="12">
        <f>F290-H290-I290-J290</f>
        <v/>
      </c>
    </row>
    <row r="291">
      <c r="A291" s="4" t="n">
        <v>46311</v>
      </c>
      <c r="B291" s="10">
        <f>"Z"&amp;TEXT(ROW()-4,"0000")</f>
        <v/>
      </c>
      <c r="C291" s="8" t="inlineStr">
        <is>
          <t>App B</t>
        </is>
      </c>
      <c r="D291" s="8" t="inlineStr">
        <is>
          <t>Dal khichdi</t>
        </is>
      </c>
      <c r="E291" s="8" t="n">
        <v>2</v>
      </c>
      <c r="F291" s="11">
        <f>E291*_xlfn.XLOOKUP(D291,Menu!$A$5:$A$10,Menu!$B$5:$B$10,0)</f>
        <v/>
      </c>
      <c r="G291" s="12">
        <f>ROUND(F291*Setup!$B$4,2)</f>
        <v/>
      </c>
      <c r="H291" s="12">
        <f>ROUND(F291*_xlfn.XLOOKUP(C291,Setup!$A$8:$A$10,Setup!$B$8:$B$10,0),2)</f>
        <v/>
      </c>
      <c r="I291" s="11">
        <f>E291*_xlfn.XLOOKUP(D291,Menu!$A$5:$A$10,Menu!$C$5:$C$10,0)</f>
        <v/>
      </c>
      <c r="J291" s="11">
        <f>Setup!$B$5</f>
        <v/>
      </c>
      <c r="K291" s="12">
        <f>F291-H291-I291-J291</f>
        <v/>
      </c>
    </row>
    <row r="292">
      <c r="A292" s="4" t="n">
        <v>46311</v>
      </c>
      <c r="B292" s="10">
        <f>"Z"&amp;TEXT(ROW()-4,"0000")</f>
        <v/>
      </c>
      <c r="C292" s="8" t="inlineStr">
        <is>
          <t>App B</t>
        </is>
      </c>
      <c r="D292" s="8" t="inlineStr">
        <is>
          <t>Paneer thali</t>
        </is>
      </c>
      <c r="E292" s="8" t="n">
        <v>1</v>
      </c>
      <c r="F292" s="11">
        <f>E292*_xlfn.XLOOKUP(D292,Menu!$A$5:$A$10,Menu!$B$5:$B$10,0)</f>
        <v/>
      </c>
      <c r="G292" s="12">
        <f>ROUND(F292*Setup!$B$4,2)</f>
        <v/>
      </c>
      <c r="H292" s="12">
        <f>ROUND(F292*_xlfn.XLOOKUP(C292,Setup!$A$8:$A$10,Setup!$B$8:$B$10,0),2)</f>
        <v/>
      </c>
      <c r="I292" s="11">
        <f>E292*_xlfn.XLOOKUP(D292,Menu!$A$5:$A$10,Menu!$C$5:$C$10,0)</f>
        <v/>
      </c>
      <c r="J292" s="11">
        <f>Setup!$B$5</f>
        <v/>
      </c>
      <c r="K292" s="12">
        <f>F292-H292-I292-J292</f>
        <v/>
      </c>
    </row>
    <row r="293">
      <c r="A293" s="4" t="n">
        <v>46311</v>
      </c>
      <c r="B293" s="10">
        <f>"Z"&amp;TEXT(ROW()-4,"0000")</f>
        <v/>
      </c>
      <c r="C293" s="8" t="inlineStr">
        <is>
          <t>App A</t>
        </is>
      </c>
      <c r="D293" s="8" t="inlineStr">
        <is>
          <t>Dal khichdi</t>
        </is>
      </c>
      <c r="E293" s="8" t="n">
        <v>2</v>
      </c>
      <c r="F293" s="11">
        <f>E293*_xlfn.XLOOKUP(D293,Menu!$A$5:$A$10,Menu!$B$5:$B$10,0)</f>
        <v/>
      </c>
      <c r="G293" s="12">
        <f>ROUND(F293*Setup!$B$4,2)</f>
        <v/>
      </c>
      <c r="H293" s="12">
        <f>ROUND(F293*_xlfn.XLOOKUP(C293,Setup!$A$8:$A$10,Setup!$B$8:$B$10,0),2)</f>
        <v/>
      </c>
      <c r="I293" s="11">
        <f>E293*_xlfn.XLOOKUP(D293,Menu!$A$5:$A$10,Menu!$C$5:$C$10,0)</f>
        <v/>
      </c>
      <c r="J293" s="11">
        <f>Setup!$B$5</f>
        <v/>
      </c>
      <c r="K293" s="12">
        <f>F293-H293-I293-J293</f>
        <v/>
      </c>
    </row>
    <row r="294">
      <c r="A294" s="4" t="n">
        <v>46311</v>
      </c>
      <c r="B294" s="10">
        <f>"Z"&amp;TEXT(ROW()-4,"0000")</f>
        <v/>
      </c>
      <c r="C294" s="8" t="inlineStr">
        <is>
          <t>App B</t>
        </is>
      </c>
      <c r="D294" s="8" t="inlineStr">
        <is>
          <t>Veg biryani</t>
        </is>
      </c>
      <c r="E294" s="8" t="n">
        <v>2</v>
      </c>
      <c r="F294" s="11">
        <f>E294*_xlfn.XLOOKUP(D294,Menu!$A$5:$A$10,Menu!$B$5:$B$10,0)</f>
        <v/>
      </c>
      <c r="G294" s="12">
        <f>ROUND(F294*Setup!$B$4,2)</f>
        <v/>
      </c>
      <c r="H294" s="12">
        <f>ROUND(F294*_xlfn.XLOOKUP(C294,Setup!$A$8:$A$10,Setup!$B$8:$B$10,0),2)</f>
        <v/>
      </c>
      <c r="I294" s="11">
        <f>E294*_xlfn.XLOOKUP(D294,Menu!$A$5:$A$10,Menu!$C$5:$C$10,0)</f>
        <v/>
      </c>
      <c r="J294" s="11">
        <f>Setup!$B$5</f>
        <v/>
      </c>
      <c r="K294" s="12">
        <f>F294-H294-I294-J294</f>
        <v/>
      </c>
    </row>
    <row r="295">
      <c r="A295" s="4" t="n">
        <v>46311</v>
      </c>
      <c r="B295" s="10">
        <f>"Z"&amp;TEXT(ROW()-4,"0000")</f>
        <v/>
      </c>
      <c r="C295" s="8" t="inlineStr">
        <is>
          <t>App A</t>
        </is>
      </c>
      <c r="D295" s="8" t="inlineStr">
        <is>
          <t>Paneer thali</t>
        </is>
      </c>
      <c r="E295" s="8" t="n">
        <v>1</v>
      </c>
      <c r="F295" s="11">
        <f>E295*_xlfn.XLOOKUP(D295,Menu!$A$5:$A$10,Menu!$B$5:$B$10,0)</f>
        <v/>
      </c>
      <c r="G295" s="12">
        <f>ROUND(F295*Setup!$B$4,2)</f>
        <v/>
      </c>
      <c r="H295" s="12">
        <f>ROUND(F295*_xlfn.XLOOKUP(C295,Setup!$A$8:$A$10,Setup!$B$8:$B$10,0),2)</f>
        <v/>
      </c>
      <c r="I295" s="11">
        <f>E295*_xlfn.XLOOKUP(D295,Menu!$A$5:$A$10,Menu!$C$5:$C$10,0)</f>
        <v/>
      </c>
      <c r="J295" s="11">
        <f>Setup!$B$5</f>
        <v/>
      </c>
      <c r="K295" s="12">
        <f>F295-H295-I295-J295</f>
        <v/>
      </c>
    </row>
    <row r="296">
      <c r="A296" s="4" t="n">
        <v>46311</v>
      </c>
      <c r="B296" s="10">
        <f>"Z"&amp;TEXT(ROW()-4,"0000")</f>
        <v/>
      </c>
      <c r="C296" s="8" t="inlineStr">
        <is>
          <t>App B</t>
        </is>
      </c>
      <c r="D296" s="8" t="inlineStr">
        <is>
          <t>Dal khichdi</t>
        </is>
      </c>
      <c r="E296" s="8" t="n">
        <v>2</v>
      </c>
      <c r="F296" s="11">
        <f>E296*_xlfn.XLOOKUP(D296,Menu!$A$5:$A$10,Menu!$B$5:$B$10,0)</f>
        <v/>
      </c>
      <c r="G296" s="12">
        <f>ROUND(F296*Setup!$B$4,2)</f>
        <v/>
      </c>
      <c r="H296" s="12">
        <f>ROUND(F296*_xlfn.XLOOKUP(C296,Setup!$A$8:$A$10,Setup!$B$8:$B$10,0),2)</f>
        <v/>
      </c>
      <c r="I296" s="11">
        <f>E296*_xlfn.XLOOKUP(D296,Menu!$A$5:$A$10,Menu!$C$5:$C$10,0)</f>
        <v/>
      </c>
      <c r="J296" s="11">
        <f>Setup!$B$5</f>
        <v/>
      </c>
      <c r="K296" s="12">
        <f>F296-H296-I296-J296</f>
        <v/>
      </c>
    </row>
    <row r="297">
      <c r="A297" s="4" t="n">
        <v>46311</v>
      </c>
      <c r="B297" s="10">
        <f>"Z"&amp;TEXT(ROW()-4,"0000")</f>
        <v/>
      </c>
      <c r="C297" s="8" t="inlineStr">
        <is>
          <t>App A</t>
        </is>
      </c>
      <c r="D297" s="8" t="inlineStr">
        <is>
          <t>Chicken biryani</t>
        </is>
      </c>
      <c r="E297" s="8" t="n">
        <v>1</v>
      </c>
      <c r="F297" s="11">
        <f>E297*_xlfn.XLOOKUP(D297,Menu!$A$5:$A$10,Menu!$B$5:$B$10,0)</f>
        <v/>
      </c>
      <c r="G297" s="12">
        <f>ROUND(F297*Setup!$B$4,2)</f>
        <v/>
      </c>
      <c r="H297" s="12">
        <f>ROUND(F297*_xlfn.XLOOKUP(C297,Setup!$A$8:$A$10,Setup!$B$8:$B$10,0),2)</f>
        <v/>
      </c>
      <c r="I297" s="11">
        <f>E297*_xlfn.XLOOKUP(D297,Menu!$A$5:$A$10,Menu!$C$5:$C$10,0)</f>
        <v/>
      </c>
      <c r="J297" s="11">
        <f>Setup!$B$5</f>
        <v/>
      </c>
      <c r="K297" s="12">
        <f>F297-H297-I297-J297</f>
        <v/>
      </c>
    </row>
    <row r="298">
      <c r="A298" s="4" t="n">
        <v>46311</v>
      </c>
      <c r="B298" s="10">
        <f>"Z"&amp;TEXT(ROW()-4,"0000")</f>
        <v/>
      </c>
      <c r="C298" s="8" t="inlineStr">
        <is>
          <t>App B</t>
        </is>
      </c>
      <c r="D298" s="8" t="inlineStr">
        <is>
          <t>Dal khichdi</t>
        </is>
      </c>
      <c r="E298" s="8" t="n">
        <v>1</v>
      </c>
      <c r="F298" s="11">
        <f>E298*_xlfn.XLOOKUP(D298,Menu!$A$5:$A$10,Menu!$B$5:$B$10,0)</f>
        <v/>
      </c>
      <c r="G298" s="12">
        <f>ROUND(F298*Setup!$B$4,2)</f>
        <v/>
      </c>
      <c r="H298" s="12">
        <f>ROUND(F298*_xlfn.XLOOKUP(C298,Setup!$A$8:$A$10,Setup!$B$8:$B$10,0),2)</f>
        <v/>
      </c>
      <c r="I298" s="11">
        <f>E298*_xlfn.XLOOKUP(D298,Menu!$A$5:$A$10,Menu!$C$5:$C$10,0)</f>
        <v/>
      </c>
      <c r="J298" s="11">
        <f>Setup!$B$5</f>
        <v/>
      </c>
      <c r="K298" s="12">
        <f>F298-H298-I298-J298</f>
        <v/>
      </c>
    </row>
    <row r="299">
      <c r="A299" s="4" t="n">
        <v>46311</v>
      </c>
      <c r="B299" s="10">
        <f>"Z"&amp;TEXT(ROW()-4,"0000")</f>
        <v/>
      </c>
      <c r="C299" s="8" t="inlineStr">
        <is>
          <t>App B</t>
        </is>
      </c>
      <c r="D299" s="8" t="inlineStr">
        <is>
          <t>Dal khichdi</t>
        </is>
      </c>
      <c r="E299" s="8" t="n">
        <v>3</v>
      </c>
      <c r="F299" s="11">
        <f>E299*_xlfn.XLOOKUP(D299,Menu!$A$5:$A$10,Menu!$B$5:$B$10,0)</f>
        <v/>
      </c>
      <c r="G299" s="12">
        <f>ROUND(F299*Setup!$B$4,2)</f>
        <v/>
      </c>
      <c r="H299" s="12">
        <f>ROUND(F299*_xlfn.XLOOKUP(C299,Setup!$A$8:$A$10,Setup!$B$8:$B$10,0),2)</f>
        <v/>
      </c>
      <c r="I299" s="11">
        <f>E299*_xlfn.XLOOKUP(D299,Menu!$A$5:$A$10,Menu!$C$5:$C$10,0)</f>
        <v/>
      </c>
      <c r="J299" s="11">
        <f>Setup!$B$5</f>
        <v/>
      </c>
      <c r="K299" s="12">
        <f>F299-H299-I299-J299</f>
        <v/>
      </c>
    </row>
    <row r="300">
      <c r="A300" s="4" t="n">
        <v>46311</v>
      </c>
      <c r="B300" s="10">
        <f>"Z"&amp;TEXT(ROW()-4,"0000")</f>
        <v/>
      </c>
      <c r="C300" s="8" t="inlineStr">
        <is>
          <t>App A</t>
        </is>
      </c>
      <c r="D300" s="8" t="inlineStr">
        <is>
          <t>Paneer thali</t>
        </is>
      </c>
      <c r="E300" s="8" t="n">
        <v>1</v>
      </c>
      <c r="F300" s="11">
        <f>E300*_xlfn.XLOOKUP(D300,Menu!$A$5:$A$10,Menu!$B$5:$B$10,0)</f>
        <v/>
      </c>
      <c r="G300" s="12">
        <f>ROUND(F300*Setup!$B$4,2)</f>
        <v/>
      </c>
      <c r="H300" s="12">
        <f>ROUND(F300*_xlfn.XLOOKUP(C300,Setup!$A$8:$A$10,Setup!$B$8:$B$10,0),2)</f>
        <v/>
      </c>
      <c r="I300" s="11">
        <f>E300*_xlfn.XLOOKUP(D300,Menu!$A$5:$A$10,Menu!$C$5:$C$10,0)</f>
        <v/>
      </c>
      <c r="J300" s="11">
        <f>Setup!$B$5</f>
        <v/>
      </c>
      <c r="K300" s="12">
        <f>F300-H300-I300-J300</f>
        <v/>
      </c>
    </row>
    <row r="301">
      <c r="A301" s="4" t="n">
        <v>46311</v>
      </c>
      <c r="B301" s="10">
        <f>"Z"&amp;TEXT(ROW()-4,"0000")</f>
        <v/>
      </c>
      <c r="C301" s="8" t="inlineStr">
        <is>
          <t>App B</t>
        </is>
      </c>
      <c r="D301" s="8" t="inlineStr">
        <is>
          <t>Chicken biryani</t>
        </is>
      </c>
      <c r="E301" s="8" t="n">
        <v>2</v>
      </c>
      <c r="F301" s="11">
        <f>E301*_xlfn.XLOOKUP(D301,Menu!$A$5:$A$10,Menu!$B$5:$B$10,0)</f>
        <v/>
      </c>
      <c r="G301" s="12">
        <f>ROUND(F301*Setup!$B$4,2)</f>
        <v/>
      </c>
      <c r="H301" s="12">
        <f>ROUND(F301*_xlfn.XLOOKUP(C301,Setup!$A$8:$A$10,Setup!$B$8:$B$10,0),2)</f>
        <v/>
      </c>
      <c r="I301" s="11">
        <f>E301*_xlfn.XLOOKUP(D301,Menu!$A$5:$A$10,Menu!$C$5:$C$10,0)</f>
        <v/>
      </c>
      <c r="J301" s="11">
        <f>Setup!$B$5</f>
        <v/>
      </c>
      <c r="K301" s="12">
        <f>F301-H301-I301-J301</f>
        <v/>
      </c>
    </row>
    <row r="302">
      <c r="A302" s="4" t="n">
        <v>46311</v>
      </c>
      <c r="B302" s="10">
        <f>"Z"&amp;TEXT(ROW()-4,"0000")</f>
        <v/>
      </c>
      <c r="C302" s="8" t="inlineStr">
        <is>
          <t>App B</t>
        </is>
      </c>
      <c r="D302" s="8" t="inlineStr">
        <is>
          <t>Dal khichdi</t>
        </is>
      </c>
      <c r="E302" s="8" t="n">
        <v>1</v>
      </c>
      <c r="F302" s="11">
        <f>E302*_xlfn.XLOOKUP(D302,Menu!$A$5:$A$10,Menu!$B$5:$B$10,0)</f>
        <v/>
      </c>
      <c r="G302" s="12">
        <f>ROUND(F302*Setup!$B$4,2)</f>
        <v/>
      </c>
      <c r="H302" s="12">
        <f>ROUND(F302*_xlfn.XLOOKUP(C302,Setup!$A$8:$A$10,Setup!$B$8:$B$10,0),2)</f>
        <v/>
      </c>
      <c r="I302" s="11">
        <f>E302*_xlfn.XLOOKUP(D302,Menu!$A$5:$A$10,Menu!$C$5:$C$10,0)</f>
        <v/>
      </c>
      <c r="J302" s="11">
        <f>Setup!$B$5</f>
        <v/>
      </c>
      <c r="K302" s="12">
        <f>F302-H302-I302-J302</f>
        <v/>
      </c>
    </row>
    <row r="303">
      <c r="A303" s="4" t="n">
        <v>46312</v>
      </c>
      <c r="B303" s="10">
        <f>"Z"&amp;TEXT(ROW()-4,"0000")</f>
        <v/>
      </c>
      <c r="C303" s="8" t="inlineStr">
        <is>
          <t>Direct</t>
        </is>
      </c>
      <c r="D303" s="8" t="inlineStr">
        <is>
          <t>Dal khichdi</t>
        </is>
      </c>
      <c r="E303" s="8" t="n">
        <v>3</v>
      </c>
      <c r="F303" s="11">
        <f>E303*_xlfn.XLOOKUP(D303,Menu!$A$5:$A$10,Menu!$B$5:$B$10,0)</f>
        <v/>
      </c>
      <c r="G303" s="12">
        <f>ROUND(F303*Setup!$B$4,2)</f>
        <v/>
      </c>
      <c r="H303" s="12">
        <f>ROUND(F303*_xlfn.XLOOKUP(C303,Setup!$A$8:$A$10,Setup!$B$8:$B$10,0),2)</f>
        <v/>
      </c>
      <c r="I303" s="11">
        <f>E303*_xlfn.XLOOKUP(D303,Menu!$A$5:$A$10,Menu!$C$5:$C$10,0)</f>
        <v/>
      </c>
      <c r="J303" s="11">
        <f>Setup!$B$5</f>
        <v/>
      </c>
      <c r="K303" s="12">
        <f>F303-H303-I303-J303</f>
        <v/>
      </c>
    </row>
    <row r="304">
      <c r="A304" s="4" t="n">
        <v>46312</v>
      </c>
      <c r="B304" s="10">
        <f>"Z"&amp;TEXT(ROW()-4,"0000")</f>
        <v/>
      </c>
      <c r="C304" s="8" t="inlineStr">
        <is>
          <t>App A</t>
        </is>
      </c>
      <c r="D304" s="8" t="inlineStr">
        <is>
          <t>Chicken thali</t>
        </is>
      </c>
      <c r="E304" s="8" t="n">
        <v>3</v>
      </c>
      <c r="F304" s="11">
        <f>E304*_xlfn.XLOOKUP(D304,Menu!$A$5:$A$10,Menu!$B$5:$B$10,0)</f>
        <v/>
      </c>
      <c r="G304" s="12">
        <f>ROUND(F304*Setup!$B$4,2)</f>
        <v/>
      </c>
      <c r="H304" s="12">
        <f>ROUND(F304*_xlfn.XLOOKUP(C304,Setup!$A$8:$A$10,Setup!$B$8:$B$10,0),2)</f>
        <v/>
      </c>
      <c r="I304" s="11">
        <f>E304*_xlfn.XLOOKUP(D304,Menu!$A$5:$A$10,Menu!$C$5:$C$10,0)</f>
        <v/>
      </c>
      <c r="J304" s="11">
        <f>Setup!$B$5</f>
        <v/>
      </c>
      <c r="K304" s="12">
        <f>F304-H304-I304-J304</f>
        <v/>
      </c>
    </row>
    <row r="305">
      <c r="A305" s="4" t="n">
        <v>46312</v>
      </c>
      <c r="B305" s="10">
        <f>"Z"&amp;TEXT(ROW()-4,"0000")</f>
        <v/>
      </c>
      <c r="C305" s="8" t="inlineStr">
        <is>
          <t>App A</t>
        </is>
      </c>
      <c r="D305" s="8" t="inlineStr">
        <is>
          <t>Veg biryani</t>
        </is>
      </c>
      <c r="E305" s="8" t="n">
        <v>1</v>
      </c>
      <c r="F305" s="11">
        <f>E305*_xlfn.XLOOKUP(D305,Menu!$A$5:$A$10,Menu!$B$5:$B$10,0)</f>
        <v/>
      </c>
      <c r="G305" s="12">
        <f>ROUND(F305*Setup!$B$4,2)</f>
        <v/>
      </c>
      <c r="H305" s="12">
        <f>ROUND(F305*_xlfn.XLOOKUP(C305,Setup!$A$8:$A$10,Setup!$B$8:$B$10,0),2)</f>
        <v/>
      </c>
      <c r="I305" s="11">
        <f>E305*_xlfn.XLOOKUP(D305,Menu!$A$5:$A$10,Menu!$C$5:$C$10,0)</f>
        <v/>
      </c>
      <c r="J305" s="11">
        <f>Setup!$B$5</f>
        <v/>
      </c>
      <c r="K305" s="12">
        <f>F305-H305-I305-J305</f>
        <v/>
      </c>
    </row>
    <row r="306">
      <c r="A306" s="4" t="n">
        <v>46312</v>
      </c>
      <c r="B306" s="10">
        <f>"Z"&amp;TEXT(ROW()-4,"0000")</f>
        <v/>
      </c>
      <c r="C306" s="8" t="inlineStr">
        <is>
          <t>App B</t>
        </is>
      </c>
      <c r="D306" s="8" t="inlineStr">
        <is>
          <t>Chicken biryani</t>
        </is>
      </c>
      <c r="E306" s="8" t="n">
        <v>1</v>
      </c>
      <c r="F306" s="11">
        <f>E306*_xlfn.XLOOKUP(D306,Menu!$A$5:$A$10,Menu!$B$5:$B$10,0)</f>
        <v/>
      </c>
      <c r="G306" s="12">
        <f>ROUND(F306*Setup!$B$4,2)</f>
        <v/>
      </c>
      <c r="H306" s="12">
        <f>ROUND(F306*_xlfn.XLOOKUP(C306,Setup!$A$8:$A$10,Setup!$B$8:$B$10,0),2)</f>
        <v/>
      </c>
      <c r="I306" s="11">
        <f>E306*_xlfn.XLOOKUP(D306,Menu!$A$5:$A$10,Menu!$C$5:$C$10,0)</f>
        <v/>
      </c>
      <c r="J306" s="11">
        <f>Setup!$B$5</f>
        <v/>
      </c>
      <c r="K306" s="12">
        <f>F306-H306-I306-J306</f>
        <v/>
      </c>
    </row>
    <row r="307">
      <c r="A307" s="4" t="n">
        <v>46312</v>
      </c>
      <c r="B307" s="10">
        <f>"Z"&amp;TEXT(ROW()-4,"0000")</f>
        <v/>
      </c>
      <c r="C307" s="8" t="inlineStr">
        <is>
          <t>App A</t>
        </is>
      </c>
      <c r="D307" s="8" t="inlineStr">
        <is>
          <t>Misal pav</t>
        </is>
      </c>
      <c r="E307" s="8" t="n">
        <v>2</v>
      </c>
      <c r="F307" s="11">
        <f>E307*_xlfn.XLOOKUP(D307,Menu!$A$5:$A$10,Menu!$B$5:$B$10,0)</f>
        <v/>
      </c>
      <c r="G307" s="12">
        <f>ROUND(F307*Setup!$B$4,2)</f>
        <v/>
      </c>
      <c r="H307" s="12">
        <f>ROUND(F307*_xlfn.XLOOKUP(C307,Setup!$A$8:$A$10,Setup!$B$8:$B$10,0),2)</f>
        <v/>
      </c>
      <c r="I307" s="11">
        <f>E307*_xlfn.XLOOKUP(D307,Menu!$A$5:$A$10,Menu!$C$5:$C$10,0)</f>
        <v/>
      </c>
      <c r="J307" s="11">
        <f>Setup!$B$5</f>
        <v/>
      </c>
      <c r="K307" s="12">
        <f>F307-H307-I307-J307</f>
        <v/>
      </c>
    </row>
    <row r="308">
      <c r="A308" s="4" t="n">
        <v>46312</v>
      </c>
      <c r="B308" s="10">
        <f>"Z"&amp;TEXT(ROW()-4,"0000")</f>
        <v/>
      </c>
      <c r="C308" s="8" t="inlineStr">
        <is>
          <t>App A</t>
        </is>
      </c>
      <c r="D308" s="8" t="inlineStr">
        <is>
          <t>Chicken biryani</t>
        </is>
      </c>
      <c r="E308" s="8" t="n">
        <v>1</v>
      </c>
      <c r="F308" s="11">
        <f>E308*_xlfn.XLOOKUP(D308,Menu!$A$5:$A$10,Menu!$B$5:$B$10,0)</f>
        <v/>
      </c>
      <c r="G308" s="12">
        <f>ROUND(F308*Setup!$B$4,2)</f>
        <v/>
      </c>
      <c r="H308" s="12">
        <f>ROUND(F308*_xlfn.XLOOKUP(C308,Setup!$A$8:$A$10,Setup!$B$8:$B$10,0),2)</f>
        <v/>
      </c>
      <c r="I308" s="11">
        <f>E308*_xlfn.XLOOKUP(D308,Menu!$A$5:$A$10,Menu!$C$5:$C$10,0)</f>
        <v/>
      </c>
      <c r="J308" s="11">
        <f>Setup!$B$5</f>
        <v/>
      </c>
      <c r="K308" s="12">
        <f>F308-H308-I308-J308</f>
        <v/>
      </c>
    </row>
    <row r="309">
      <c r="A309" s="4" t="n">
        <v>46312</v>
      </c>
      <c r="B309" s="10">
        <f>"Z"&amp;TEXT(ROW()-4,"0000")</f>
        <v/>
      </c>
      <c r="C309" s="8" t="inlineStr">
        <is>
          <t>App A</t>
        </is>
      </c>
      <c r="D309" s="8" t="inlineStr">
        <is>
          <t>Dal khichdi</t>
        </is>
      </c>
      <c r="E309" s="8" t="n">
        <v>1</v>
      </c>
      <c r="F309" s="11">
        <f>E309*_xlfn.XLOOKUP(D309,Menu!$A$5:$A$10,Menu!$B$5:$B$10,0)</f>
        <v/>
      </c>
      <c r="G309" s="12">
        <f>ROUND(F309*Setup!$B$4,2)</f>
        <v/>
      </c>
      <c r="H309" s="12">
        <f>ROUND(F309*_xlfn.XLOOKUP(C309,Setup!$A$8:$A$10,Setup!$B$8:$B$10,0),2)</f>
        <v/>
      </c>
      <c r="I309" s="11">
        <f>E309*_xlfn.XLOOKUP(D309,Menu!$A$5:$A$10,Menu!$C$5:$C$10,0)</f>
        <v/>
      </c>
      <c r="J309" s="11">
        <f>Setup!$B$5</f>
        <v/>
      </c>
      <c r="K309" s="12">
        <f>F309-H309-I309-J309</f>
        <v/>
      </c>
    </row>
    <row r="310">
      <c r="A310" s="4" t="n">
        <v>46312</v>
      </c>
      <c r="B310" s="10">
        <f>"Z"&amp;TEXT(ROW()-4,"0000")</f>
        <v/>
      </c>
      <c r="C310" s="8" t="inlineStr">
        <is>
          <t>App A</t>
        </is>
      </c>
      <c r="D310" s="8" t="inlineStr">
        <is>
          <t>Misal pav</t>
        </is>
      </c>
      <c r="E310" s="8" t="n">
        <v>2</v>
      </c>
      <c r="F310" s="11">
        <f>E310*_xlfn.XLOOKUP(D310,Menu!$A$5:$A$10,Menu!$B$5:$B$10,0)</f>
        <v/>
      </c>
      <c r="G310" s="12">
        <f>ROUND(F310*Setup!$B$4,2)</f>
        <v/>
      </c>
      <c r="H310" s="12">
        <f>ROUND(F310*_xlfn.XLOOKUP(C310,Setup!$A$8:$A$10,Setup!$B$8:$B$10,0),2)</f>
        <v/>
      </c>
      <c r="I310" s="11">
        <f>E310*_xlfn.XLOOKUP(D310,Menu!$A$5:$A$10,Menu!$C$5:$C$10,0)</f>
        <v/>
      </c>
      <c r="J310" s="11">
        <f>Setup!$B$5</f>
        <v/>
      </c>
      <c r="K310" s="12">
        <f>F310-H310-I310-J310</f>
        <v/>
      </c>
    </row>
    <row r="311">
      <c r="A311" s="4" t="n">
        <v>46312</v>
      </c>
      <c r="B311" s="10">
        <f>"Z"&amp;TEXT(ROW()-4,"0000")</f>
        <v/>
      </c>
      <c r="C311" s="8" t="inlineStr">
        <is>
          <t>App B</t>
        </is>
      </c>
      <c r="D311" s="8" t="inlineStr">
        <is>
          <t>Chicken thali</t>
        </is>
      </c>
      <c r="E311" s="8" t="n">
        <v>1</v>
      </c>
      <c r="F311" s="11">
        <f>E311*_xlfn.XLOOKUP(D311,Menu!$A$5:$A$10,Menu!$B$5:$B$10,0)</f>
        <v/>
      </c>
      <c r="G311" s="12">
        <f>ROUND(F311*Setup!$B$4,2)</f>
        <v/>
      </c>
      <c r="H311" s="12">
        <f>ROUND(F311*_xlfn.XLOOKUP(C311,Setup!$A$8:$A$10,Setup!$B$8:$B$10,0),2)</f>
        <v/>
      </c>
      <c r="I311" s="11">
        <f>E311*_xlfn.XLOOKUP(D311,Menu!$A$5:$A$10,Menu!$C$5:$C$10,0)</f>
        <v/>
      </c>
      <c r="J311" s="11">
        <f>Setup!$B$5</f>
        <v/>
      </c>
      <c r="K311" s="12">
        <f>F311-H311-I311-J311</f>
        <v/>
      </c>
    </row>
    <row r="312">
      <c r="A312" s="4" t="n">
        <v>46312</v>
      </c>
      <c r="B312" s="10">
        <f>"Z"&amp;TEXT(ROW()-4,"0000")</f>
        <v/>
      </c>
      <c r="C312" s="8" t="inlineStr">
        <is>
          <t>App A</t>
        </is>
      </c>
      <c r="D312" s="8" t="inlineStr">
        <is>
          <t>Chicken biryani</t>
        </is>
      </c>
      <c r="E312" s="8" t="n">
        <v>2</v>
      </c>
      <c r="F312" s="11">
        <f>E312*_xlfn.XLOOKUP(D312,Menu!$A$5:$A$10,Menu!$B$5:$B$10,0)</f>
        <v/>
      </c>
      <c r="G312" s="12">
        <f>ROUND(F312*Setup!$B$4,2)</f>
        <v/>
      </c>
      <c r="H312" s="12">
        <f>ROUND(F312*_xlfn.XLOOKUP(C312,Setup!$A$8:$A$10,Setup!$B$8:$B$10,0),2)</f>
        <v/>
      </c>
      <c r="I312" s="11">
        <f>E312*_xlfn.XLOOKUP(D312,Menu!$A$5:$A$10,Menu!$C$5:$C$10,0)</f>
        <v/>
      </c>
      <c r="J312" s="11">
        <f>Setup!$B$5</f>
        <v/>
      </c>
      <c r="K312" s="12">
        <f>F312-H312-I312-J312</f>
        <v/>
      </c>
    </row>
    <row r="313">
      <c r="A313" s="4" t="n">
        <v>46312</v>
      </c>
      <c r="B313" s="10">
        <f>"Z"&amp;TEXT(ROW()-4,"0000")</f>
        <v/>
      </c>
      <c r="C313" s="8" t="inlineStr">
        <is>
          <t>App A</t>
        </is>
      </c>
      <c r="D313" s="8" t="inlineStr">
        <is>
          <t>Veg biryani</t>
        </is>
      </c>
      <c r="E313" s="8" t="n">
        <v>2</v>
      </c>
      <c r="F313" s="11">
        <f>E313*_xlfn.XLOOKUP(D313,Menu!$A$5:$A$10,Menu!$B$5:$B$10,0)</f>
        <v/>
      </c>
      <c r="G313" s="12">
        <f>ROUND(F313*Setup!$B$4,2)</f>
        <v/>
      </c>
      <c r="H313" s="12">
        <f>ROUND(F313*_xlfn.XLOOKUP(C313,Setup!$A$8:$A$10,Setup!$B$8:$B$10,0),2)</f>
        <v/>
      </c>
      <c r="I313" s="11">
        <f>E313*_xlfn.XLOOKUP(D313,Menu!$A$5:$A$10,Menu!$C$5:$C$10,0)</f>
        <v/>
      </c>
      <c r="J313" s="11">
        <f>Setup!$B$5</f>
        <v/>
      </c>
      <c r="K313" s="12">
        <f>F313-H313-I313-J313</f>
        <v/>
      </c>
    </row>
    <row r="314">
      <c r="A314" s="4" t="n">
        <v>46312</v>
      </c>
      <c r="B314" s="10">
        <f>"Z"&amp;TEXT(ROW()-4,"0000")</f>
        <v/>
      </c>
      <c r="C314" s="8" t="inlineStr">
        <is>
          <t>App B</t>
        </is>
      </c>
      <c r="D314" s="8" t="inlineStr">
        <is>
          <t>Veg biryani</t>
        </is>
      </c>
      <c r="E314" s="8" t="n">
        <v>1</v>
      </c>
      <c r="F314" s="11">
        <f>E314*_xlfn.XLOOKUP(D314,Menu!$A$5:$A$10,Menu!$B$5:$B$10,0)</f>
        <v/>
      </c>
      <c r="G314" s="12">
        <f>ROUND(F314*Setup!$B$4,2)</f>
        <v/>
      </c>
      <c r="H314" s="12">
        <f>ROUND(F314*_xlfn.XLOOKUP(C314,Setup!$A$8:$A$10,Setup!$B$8:$B$10,0),2)</f>
        <v/>
      </c>
      <c r="I314" s="11">
        <f>E314*_xlfn.XLOOKUP(D314,Menu!$A$5:$A$10,Menu!$C$5:$C$10,0)</f>
        <v/>
      </c>
      <c r="J314" s="11">
        <f>Setup!$B$5</f>
        <v/>
      </c>
      <c r="K314" s="12">
        <f>F314-H314-I314-J314</f>
        <v/>
      </c>
    </row>
    <row r="315">
      <c r="A315" s="4" t="n">
        <v>46312</v>
      </c>
      <c r="B315" s="10">
        <f>"Z"&amp;TEXT(ROW()-4,"0000")</f>
        <v/>
      </c>
      <c r="C315" s="8" t="inlineStr">
        <is>
          <t>App B</t>
        </is>
      </c>
      <c r="D315" s="8" t="inlineStr">
        <is>
          <t>Chicken thali</t>
        </is>
      </c>
      <c r="E315" s="8" t="n">
        <v>1</v>
      </c>
      <c r="F315" s="11">
        <f>E315*_xlfn.XLOOKUP(D315,Menu!$A$5:$A$10,Menu!$B$5:$B$10,0)</f>
        <v/>
      </c>
      <c r="G315" s="12">
        <f>ROUND(F315*Setup!$B$4,2)</f>
        <v/>
      </c>
      <c r="H315" s="12">
        <f>ROUND(F315*_xlfn.XLOOKUP(C315,Setup!$A$8:$A$10,Setup!$B$8:$B$10,0),2)</f>
        <v/>
      </c>
      <c r="I315" s="11">
        <f>E315*_xlfn.XLOOKUP(D315,Menu!$A$5:$A$10,Menu!$C$5:$C$10,0)</f>
        <v/>
      </c>
      <c r="J315" s="11">
        <f>Setup!$B$5</f>
        <v/>
      </c>
      <c r="K315" s="12">
        <f>F315-H315-I315-J315</f>
        <v/>
      </c>
    </row>
    <row r="316">
      <c r="A316" s="4" t="n">
        <v>46312</v>
      </c>
      <c r="B316" s="10">
        <f>"Z"&amp;TEXT(ROW()-4,"0000")</f>
        <v/>
      </c>
      <c r="C316" s="8" t="inlineStr">
        <is>
          <t>App A</t>
        </is>
      </c>
      <c r="D316" s="8" t="inlineStr">
        <is>
          <t>Chicken biryani</t>
        </is>
      </c>
      <c r="E316" s="8" t="n">
        <v>2</v>
      </c>
      <c r="F316" s="11">
        <f>E316*_xlfn.XLOOKUP(D316,Menu!$A$5:$A$10,Menu!$B$5:$B$10,0)</f>
        <v/>
      </c>
      <c r="G316" s="12">
        <f>ROUND(F316*Setup!$B$4,2)</f>
        <v/>
      </c>
      <c r="H316" s="12">
        <f>ROUND(F316*_xlfn.XLOOKUP(C316,Setup!$A$8:$A$10,Setup!$B$8:$B$10,0),2)</f>
        <v/>
      </c>
      <c r="I316" s="11">
        <f>E316*_xlfn.XLOOKUP(D316,Menu!$A$5:$A$10,Menu!$C$5:$C$10,0)</f>
        <v/>
      </c>
      <c r="J316" s="11">
        <f>Setup!$B$5</f>
        <v/>
      </c>
      <c r="K316" s="12">
        <f>F316-H316-I316-J316</f>
        <v/>
      </c>
    </row>
    <row r="317">
      <c r="A317" s="4" t="n">
        <v>46312</v>
      </c>
      <c r="B317" s="10">
        <f>"Z"&amp;TEXT(ROW()-4,"0000")</f>
        <v/>
      </c>
      <c r="C317" s="8" t="inlineStr">
        <is>
          <t>App A</t>
        </is>
      </c>
      <c r="D317" s="8" t="inlineStr">
        <is>
          <t>Dal khichdi</t>
        </is>
      </c>
      <c r="E317" s="8" t="n">
        <v>3</v>
      </c>
      <c r="F317" s="11">
        <f>E317*_xlfn.XLOOKUP(D317,Menu!$A$5:$A$10,Menu!$B$5:$B$10,0)</f>
        <v/>
      </c>
      <c r="G317" s="12">
        <f>ROUND(F317*Setup!$B$4,2)</f>
        <v/>
      </c>
      <c r="H317" s="12">
        <f>ROUND(F317*_xlfn.XLOOKUP(C317,Setup!$A$8:$A$10,Setup!$B$8:$B$10,0),2)</f>
        <v/>
      </c>
      <c r="I317" s="11">
        <f>E317*_xlfn.XLOOKUP(D317,Menu!$A$5:$A$10,Menu!$C$5:$C$10,0)</f>
        <v/>
      </c>
      <c r="J317" s="11">
        <f>Setup!$B$5</f>
        <v/>
      </c>
      <c r="K317" s="12">
        <f>F317-H317-I317-J317</f>
        <v/>
      </c>
    </row>
    <row r="318">
      <c r="A318" s="4" t="n">
        <v>46312</v>
      </c>
      <c r="B318" s="10">
        <f>"Z"&amp;TEXT(ROW()-4,"0000")</f>
        <v/>
      </c>
      <c r="C318" s="8" t="inlineStr">
        <is>
          <t>App A</t>
        </is>
      </c>
      <c r="D318" s="8" t="inlineStr">
        <is>
          <t>Paneer thali</t>
        </is>
      </c>
      <c r="E318" s="8" t="n">
        <v>2</v>
      </c>
      <c r="F318" s="11">
        <f>E318*_xlfn.XLOOKUP(D318,Menu!$A$5:$A$10,Menu!$B$5:$B$10,0)</f>
        <v/>
      </c>
      <c r="G318" s="12">
        <f>ROUND(F318*Setup!$B$4,2)</f>
        <v/>
      </c>
      <c r="H318" s="12">
        <f>ROUND(F318*_xlfn.XLOOKUP(C318,Setup!$A$8:$A$10,Setup!$B$8:$B$10,0),2)</f>
        <v/>
      </c>
      <c r="I318" s="11">
        <f>E318*_xlfn.XLOOKUP(D318,Menu!$A$5:$A$10,Menu!$C$5:$C$10,0)</f>
        <v/>
      </c>
      <c r="J318" s="11">
        <f>Setup!$B$5</f>
        <v/>
      </c>
      <c r="K318" s="12">
        <f>F318-H318-I318-J318</f>
        <v/>
      </c>
    </row>
  </sheetData>
  <conditionalFormatting sqref="K5:K5000">
    <cfRule type="cellIs" priority="1" operator="lessThan" dxfId="1">
      <formula>0</formula>
    </cfRule>
  </conditionalFormatting>
  <dataValidations count="2">
    <dataValidation sqref="C5:C5000" showDropDown="0" showInputMessage="0" showErrorMessage="1" allowBlank="1" errorTitle="Not in the list" error="Pick a value from the list" type="list">
      <formula1>=Setup!$A$8:$A$10</formula1>
    </dataValidation>
    <dataValidation sqref="D5:D5000" showDropDown="0" showInputMessage="0" showErrorMessage="1" allowBlank="1" errorTitle="Not in the list" error="Pick a value from the list" type="list">
      <formula1>=Menu!$A$5:$A$10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14" customWidth="1" min="4" max="4"/>
    <col width="11" customWidth="1" min="5" max="5"/>
    <col width="11" customWidth="1" min="6" max="6"/>
    <col width="15" customWidth="1" min="7" max="7"/>
  </cols>
  <sheetData>
    <row r="1">
      <c r="A1" s="1" t="inlineStr">
        <is>
          <t>Channel and dish report</t>
        </is>
      </c>
    </row>
    <row r="2">
      <c r="A2" s="2" t="inlineStr">
        <is>
          <t>Net margin = net ÷ value. Compare channels on what you keep, not on sales.</t>
        </is>
      </c>
    </row>
    <row r="4">
      <c r="A4" s="7" t="inlineStr">
        <is>
          <t>Channel</t>
        </is>
      </c>
      <c r="B4" s="7" t="inlineStr">
        <is>
          <t>Orders</t>
        </is>
      </c>
      <c r="C4" s="7" t="inlineStr">
        <is>
          <t>Value (₹)</t>
        </is>
      </c>
      <c r="D4" s="7" t="inlineStr">
        <is>
          <t>Commission (₹)</t>
        </is>
      </c>
      <c r="E4" s="7" t="inlineStr">
        <is>
          <t>Net (₹)</t>
        </is>
      </c>
      <c r="F4" s="7" t="inlineStr">
        <is>
          <t>Net margin</t>
        </is>
      </c>
      <c r="G4" s="7" t="inlineStr">
        <is>
          <t>Average order (₹)</t>
        </is>
      </c>
    </row>
    <row r="5">
      <c r="A5" s="10">
        <f>Setup!A8</f>
        <v/>
      </c>
      <c r="B5" s="10">
        <f>COUNTIF(Orders!$C$5:$C$5000,A5)</f>
        <v/>
      </c>
      <c r="C5" s="11">
        <f>SUMIFS(Orders!$F$5:$F$5000,Orders!$C$5:$C$5000,A5)</f>
        <v/>
      </c>
      <c r="D5" s="11">
        <f>SUMIFS(Orders!$H$5:$H$5000,Orders!$C$5:$C$5000,A5)</f>
        <v/>
      </c>
      <c r="E5" s="11">
        <f>SUMIFS(Orders!$K$5:$K$5000,Orders!$C$5:$C$5000,A5)</f>
        <v/>
      </c>
      <c r="F5" s="9">
        <f>IFERROR(E5/C5,0)</f>
        <v/>
      </c>
      <c r="G5" s="11">
        <f>IFERROR(C5/B5,0)</f>
        <v/>
      </c>
    </row>
    <row r="6">
      <c r="A6" s="10">
        <f>Setup!A9</f>
        <v/>
      </c>
      <c r="B6" s="10">
        <f>COUNTIF(Orders!$C$5:$C$5000,A6)</f>
        <v/>
      </c>
      <c r="C6" s="11">
        <f>SUMIFS(Orders!$F$5:$F$5000,Orders!$C$5:$C$5000,A6)</f>
        <v/>
      </c>
      <c r="D6" s="11">
        <f>SUMIFS(Orders!$H$5:$H$5000,Orders!$C$5:$C$5000,A6)</f>
        <v/>
      </c>
      <c r="E6" s="11">
        <f>SUMIFS(Orders!$K$5:$K$5000,Orders!$C$5:$C$5000,A6)</f>
        <v/>
      </c>
      <c r="F6" s="9">
        <f>IFERROR(E6/C6,0)</f>
        <v/>
      </c>
      <c r="G6" s="11">
        <f>IFERROR(C6/B6,0)</f>
        <v/>
      </c>
    </row>
    <row r="7">
      <c r="A7" s="10">
        <f>Setup!A10</f>
        <v/>
      </c>
      <c r="B7" s="10">
        <f>COUNTIF(Orders!$C$5:$C$5000,A7)</f>
        <v/>
      </c>
      <c r="C7" s="11">
        <f>SUMIFS(Orders!$F$5:$F$5000,Orders!$C$5:$C$5000,A7)</f>
        <v/>
      </c>
      <c r="D7" s="11">
        <f>SUMIFS(Orders!$H$5:$H$5000,Orders!$C$5:$C$5000,A7)</f>
        <v/>
      </c>
      <c r="E7" s="11">
        <f>SUMIFS(Orders!$K$5:$K$5000,Orders!$C$5:$C$5000,A7)</f>
        <v/>
      </c>
      <c r="F7" s="9">
        <f>IFERROR(E7/C7,0)</f>
        <v/>
      </c>
      <c r="G7" s="11">
        <f>IFERROR(C7/B7,0)</f>
        <v/>
      </c>
    </row>
    <row r="8">
      <c r="A8" s="13" t="inlineStr">
        <is>
          <t>Total</t>
        </is>
      </c>
      <c r="B8" s="13">
        <f>SUM(B5:B7)</f>
        <v/>
      </c>
      <c r="C8" s="14">
        <f>SUM(C5:C7)</f>
        <v/>
      </c>
      <c r="D8" s="14">
        <f>SUM(D5:D7)</f>
        <v/>
      </c>
      <c r="E8" s="14">
        <f>SUM(E5:E7)</f>
        <v/>
      </c>
      <c r="F8" s="15">
        <f>E8/C8</f>
        <v/>
      </c>
      <c r="G8" s="14">
        <f>C8/B8</f>
        <v/>
      </c>
    </row>
    <row r="10">
      <c r="A10" s="7" t="inlineStr">
        <is>
          <t>Dish</t>
        </is>
      </c>
      <c r="B10" s="7" t="inlineStr">
        <is>
          <t>Plates</t>
        </is>
      </c>
      <c r="C10" s="7" t="inlineStr">
        <is>
          <t>Value (₹)</t>
        </is>
      </c>
      <c r="D10" s="7" t="inlineStr">
        <is>
          <t>Food cost (₹)</t>
        </is>
      </c>
      <c r="E10" s="7" t="inlineStr">
        <is>
          <t>Food cost %</t>
        </is>
      </c>
    </row>
    <row r="11">
      <c r="A11" s="10">
        <f>Menu!A5</f>
        <v/>
      </c>
      <c r="B11" s="10">
        <f>SUMIFS(Orders!$E$5:$E$5000,Orders!$D$5:$D$5000,A11)</f>
        <v/>
      </c>
      <c r="C11" s="11">
        <f>SUMIFS(Orders!$F$5:$F$5000,Orders!$D$5:$D$5000,A11)</f>
        <v/>
      </c>
      <c r="D11" s="11">
        <f>SUMIFS(Orders!$I$5:$I$5000,Orders!$D$5:$D$5000,A11)</f>
        <v/>
      </c>
      <c r="E11" s="9">
        <f>IFERROR(D11/C11,0)</f>
        <v/>
      </c>
    </row>
    <row r="12">
      <c r="A12" s="10">
        <f>Menu!A6</f>
        <v/>
      </c>
      <c r="B12" s="10">
        <f>SUMIFS(Orders!$E$5:$E$5000,Orders!$D$5:$D$5000,A12)</f>
        <v/>
      </c>
      <c r="C12" s="11">
        <f>SUMIFS(Orders!$F$5:$F$5000,Orders!$D$5:$D$5000,A12)</f>
        <v/>
      </c>
      <c r="D12" s="11">
        <f>SUMIFS(Orders!$I$5:$I$5000,Orders!$D$5:$D$5000,A12)</f>
        <v/>
      </c>
      <c r="E12" s="9">
        <f>IFERROR(D12/C12,0)</f>
        <v/>
      </c>
    </row>
    <row r="13">
      <c r="A13" s="10">
        <f>Menu!A7</f>
        <v/>
      </c>
      <c r="B13" s="10">
        <f>SUMIFS(Orders!$E$5:$E$5000,Orders!$D$5:$D$5000,A13)</f>
        <v/>
      </c>
      <c r="C13" s="11">
        <f>SUMIFS(Orders!$F$5:$F$5000,Orders!$D$5:$D$5000,A13)</f>
        <v/>
      </c>
      <c r="D13" s="11">
        <f>SUMIFS(Orders!$I$5:$I$5000,Orders!$D$5:$D$5000,A13)</f>
        <v/>
      </c>
      <c r="E13" s="9">
        <f>IFERROR(D13/C13,0)</f>
        <v/>
      </c>
    </row>
    <row r="14">
      <c r="A14" s="10">
        <f>Menu!A8</f>
        <v/>
      </c>
      <c r="B14" s="10">
        <f>SUMIFS(Orders!$E$5:$E$5000,Orders!$D$5:$D$5000,A14)</f>
        <v/>
      </c>
      <c r="C14" s="11">
        <f>SUMIFS(Orders!$F$5:$F$5000,Orders!$D$5:$D$5000,A14)</f>
        <v/>
      </c>
      <c r="D14" s="11">
        <f>SUMIFS(Orders!$I$5:$I$5000,Orders!$D$5:$D$5000,A14)</f>
        <v/>
      </c>
      <c r="E14" s="9">
        <f>IFERROR(D14/C14,0)</f>
        <v/>
      </c>
    </row>
    <row r="15">
      <c r="A15" s="10">
        <f>Menu!A9</f>
        <v/>
      </c>
      <c r="B15" s="10">
        <f>SUMIFS(Orders!$E$5:$E$5000,Orders!$D$5:$D$5000,A15)</f>
        <v/>
      </c>
      <c r="C15" s="11">
        <f>SUMIFS(Orders!$F$5:$F$5000,Orders!$D$5:$D$5000,A15)</f>
        <v/>
      </c>
      <c r="D15" s="11">
        <f>SUMIFS(Orders!$I$5:$I$5000,Orders!$D$5:$D$5000,A15)</f>
        <v/>
      </c>
      <c r="E15" s="9">
        <f>IFERROR(D15/C15,0)</f>
        <v/>
      </c>
    </row>
    <row r="16">
      <c r="A16" s="10">
        <f>Menu!A10</f>
        <v/>
      </c>
      <c r="B16" s="10">
        <f>SUMIFS(Orders!$E$5:$E$5000,Orders!$D$5:$D$5000,A16)</f>
        <v/>
      </c>
      <c r="C16" s="11">
        <f>SUMIFS(Orders!$F$5:$F$5000,Orders!$D$5:$D$5000,A16)</f>
        <v/>
      </c>
      <c r="D16" s="11">
        <f>SUMIFS(Orders!$I$5:$I$5000,Orders!$D$5:$D$5000,A16)</f>
        <v/>
      </c>
      <c r="E16" s="9">
        <f>IFERROR(D16/C16,0)</f>
        <v/>
      </c>
    </row>
    <row r="18">
      <c r="A18" s="7" t="inlineStr">
        <is>
          <t>Date</t>
        </is>
      </c>
      <c r="B18" s="7" t="inlineStr">
        <is>
          <t>Value (₹)</t>
        </is>
      </c>
    </row>
    <row r="19">
      <c r="A19" s="16">
        <f>Setup!$B$3-6</f>
        <v/>
      </c>
      <c r="B19" s="11">
        <f>SUMIFS(Orders!$F$5:$F$5000,Orders!$A$5:$A$5000,A19)</f>
        <v/>
      </c>
    </row>
    <row r="20">
      <c r="A20" s="16">
        <f>Setup!$B$3-5</f>
        <v/>
      </c>
      <c r="B20" s="11">
        <f>SUMIFS(Orders!$F$5:$F$5000,Orders!$A$5:$A$5000,A20)</f>
        <v/>
      </c>
    </row>
    <row r="21">
      <c r="A21" s="16">
        <f>Setup!$B$3-4</f>
        <v/>
      </c>
      <c r="B21" s="11">
        <f>SUMIFS(Orders!$F$5:$F$5000,Orders!$A$5:$A$5000,A21)</f>
        <v/>
      </c>
    </row>
    <row r="22">
      <c r="A22" s="16">
        <f>Setup!$B$3-3</f>
        <v/>
      </c>
      <c r="B22" s="11">
        <f>SUMIFS(Orders!$F$5:$F$5000,Orders!$A$5:$A$5000,A22)</f>
        <v/>
      </c>
    </row>
    <row r="23">
      <c r="A23" s="16">
        <f>Setup!$B$3-2</f>
        <v/>
      </c>
      <c r="B23" s="11">
        <f>SUMIFS(Orders!$F$5:$F$5000,Orders!$A$5:$A$5000,A23)</f>
        <v/>
      </c>
    </row>
    <row r="24">
      <c r="A24" s="16">
        <f>Setup!$B$3-1</f>
        <v/>
      </c>
      <c r="B24" s="11">
        <f>SUMIFS(Orders!$F$5:$F$5000,Orders!$A$5:$A$5000,A24)</f>
        <v/>
      </c>
    </row>
    <row r="25">
      <c r="A25" s="16">
        <f>Setup!$B$3-0</f>
        <v/>
      </c>
      <c r="B25" s="11">
        <f>SUMIFS(Orders!$F$5:$F$5000,Orders!$A$5:$A$5000,A25)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1" t="inlineStr">
        <is>
          <t>Printable order slip</t>
        </is>
      </c>
    </row>
    <row r="2">
      <c r="A2" s="2" t="inlineStr">
        <is>
          <t>Type an order ID in B4. Print A1:C14.</t>
        </is>
      </c>
    </row>
    <row r="3">
      <c r="A3" s="3" t="inlineStr">
        <is>
          <t>Zoya's Kitchen, Pune</t>
        </is>
      </c>
    </row>
    <row r="4">
      <c r="A4" s="3" t="inlineStr">
        <is>
          <t>Order ID</t>
        </is>
      </c>
      <c r="B4" s="8" t="inlineStr">
        <is>
          <t>Z0007</t>
        </is>
      </c>
    </row>
    <row r="6">
      <c r="A6" s="3" t="inlineStr">
        <is>
          <t>Date</t>
        </is>
      </c>
      <c r="B6" s="16">
        <f>_xlfn.XLOOKUP($B$4,Orders!$B$5:$B$5000,Orders!$A$5:$A$5000,"Not found")</f>
        <v/>
      </c>
    </row>
    <row r="7">
      <c r="A7" s="3" t="inlineStr">
        <is>
          <t>Channel</t>
        </is>
      </c>
      <c r="B7" s="10">
        <f>_xlfn.XLOOKUP($B$4,Orders!$B$5:$B$5000,Orders!$C$5:$C$5000,"Not found")</f>
        <v/>
      </c>
    </row>
    <row r="8">
      <c r="A8" s="3" t="inlineStr">
        <is>
          <t>Dish</t>
        </is>
      </c>
      <c r="B8" s="10">
        <f>_xlfn.XLOOKUP($B$4,Orders!$B$5:$B$5000,Orders!$D$5:$D$5000,"Not found")</f>
        <v/>
      </c>
    </row>
    <row r="9">
      <c r="A9" s="3" t="inlineStr">
        <is>
          <t>Qty</t>
        </is>
      </c>
      <c r="B9" s="10">
        <f>_xlfn.XLOOKUP($B$4,Orders!$B$5:$B$5000,Orders!$E$5:$E$5000,"Not found")</f>
        <v/>
      </c>
    </row>
    <row r="10">
      <c r="A10" s="3" t="inlineStr">
        <is>
          <t>Value (₹)</t>
        </is>
      </c>
      <c r="B10" s="11">
        <f>_xlfn.XLOOKUP($B$4,Orders!$B$5:$B$5000,Orders!$F$5:$F$5000,"Not found")</f>
        <v/>
      </c>
    </row>
    <row r="11">
      <c r="A11" s="3" t="inlineStr">
        <is>
          <t>GST (₹)</t>
        </is>
      </c>
      <c r="B11" s="12">
        <f>_xlfn.XLOOKUP($B$4,Orders!$B$5:$B$5000,Orders!$G$5:$G$5000,"Not found")</f>
        <v/>
      </c>
    </row>
    <row r="12">
      <c r="A12" s="13" t="inlineStr">
        <is>
          <t>Total with GST (₹)</t>
        </is>
      </c>
      <c r="B12" s="17">
        <f>B10+B11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Kitchen dashboard: 1 to 17 October 2026</t>
        </is>
      </c>
    </row>
    <row r="2">
      <c r="A2" s="2" t="inlineStr">
        <is>
          <t>Formulas over Orders and Channel report.</t>
        </is>
      </c>
    </row>
    <row r="4" ht="32" customHeight="1">
      <c r="A4" s="7" t="inlineStr">
        <is>
          <t>Orders</t>
        </is>
      </c>
      <c r="B4" s="7" t="inlineStr">
        <is>
          <t>Sales before GST</t>
        </is>
      </c>
      <c r="C4" s="7" t="inlineStr">
        <is>
          <t>Commission paid</t>
        </is>
      </c>
      <c r="D4" s="7" t="inlineStr">
        <is>
          <t>Food cost %</t>
        </is>
      </c>
      <c r="E4" s="7" t="inlineStr">
        <is>
          <t>Net kept</t>
        </is>
      </c>
      <c r="F4" s="7" t="inlineStr">
        <is>
          <t>Best channel by margin</t>
        </is>
      </c>
    </row>
    <row r="5" ht="30" customHeight="1">
      <c r="A5" s="18">
        <f>'Channel report'!B8</f>
        <v/>
      </c>
      <c r="B5" s="19">
        <f>'Channel report'!C8</f>
        <v/>
      </c>
      <c r="C5" s="19">
        <f>'Channel report'!D8</f>
        <v/>
      </c>
      <c r="D5" s="20">
        <f>SUM(Orders!$I$5:$I$5000)/SUM(Orders!$F$5:$F$5000)</f>
        <v/>
      </c>
      <c r="E5" s="19">
        <f>'Channel report'!E8</f>
        <v/>
      </c>
      <c r="F5" s="18">
        <f>INDEX('Channel report'!A5:A7,MATCH(MAX('Channel report'!F5:F7),'Channel report'!F5:F7,0))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2026-10-17T06:42:54Z</dcterms:created>
  <dcterms:modified xmlns:dcterms="http://purl.org/dc/terms/" xmlns:xsi="http://www.w3.org/2001/XMLSchema-instance" xsi:type="dcterms:W3CDTF">2026-10-17T06:42:54Z</dcterms:modified>
</cp:coreProperties>
</file>