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ce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-MM-YYYY"/>
    <numFmt numFmtId="166" formatCode="[$₹-4009]#,##,##0;[Red]-[$₹-4009]#,##,##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3" fontId="0" fillId="2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166" fontId="0" fillId="2" borderId="1" pivotButton="0" quotePrefix="0" xfId="0"/>
    <xf numFmtId="0" fontId="0" fillId="0" borderId="1" pivotButton="0" quotePrefix="0" xfId="0"/>
    <xf numFmtId="165" fontId="0" fillId="4" borderId="1" pivotButton="0" quotePrefix="0" xfId="0"/>
    <xf numFmtId="3" fontId="0" fillId="4" borderId="1" pivotButton="0" quotePrefix="0" xfId="0"/>
    <xf numFmtId="0" fontId="0" fillId="4" borderId="1" pivotButton="0" quotePrefix="0" xfId="0"/>
    <xf numFmtId="0" fontId="3" fillId="4" borderId="1" pivotButton="0" quotePrefix="0" xfId="0"/>
    <xf numFmtId="166" fontId="0" fillId="4" borderId="1" pivotButton="0" quotePrefix="0" xfId="0"/>
    <xf numFmtId="2" fontId="0" fillId="4" borderId="1" pivotButton="0" quotePrefix="0" xfId="0"/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DECEC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1" customWidth="1" min="4" max="4"/>
    <col width="13" customWidth="1" min="5" max="5"/>
    <col width="3" customWidth="1" min="6" max="6"/>
    <col width="28" customWidth="1" min="7" max="7"/>
    <col width="14" customWidth="1" min="8" max="8"/>
  </cols>
  <sheetData>
    <row r="1">
      <c r="A1" s="1" t="inlineStr">
        <is>
          <t>Car Service and Maintenance Log (Amir, Nagpur)</t>
        </is>
      </c>
    </row>
    <row r="2">
      <c r="A2" s="2" t="inlineStr">
        <is>
          <t>Made-up services and costs. Use the service interval from your owner's manual.</t>
        </is>
      </c>
    </row>
    <row r="3">
      <c r="A3" s="3" t="inlineStr">
        <is>
          <t>As-of date</t>
        </is>
      </c>
      <c r="B3" s="4" t="n">
        <v>46312</v>
      </c>
      <c r="C3" s="2" t="inlineStr">
        <is>
          <t>Type =TODAY() in this cell to make the file live; the example is fixed at 17-10-2026.</t>
        </is>
      </c>
    </row>
    <row r="4">
      <c r="A4" s="3" t="inlineStr">
        <is>
          <t>Odometer today (km)</t>
        </is>
      </c>
      <c r="B4" s="5" t="n">
        <v>49350</v>
      </c>
    </row>
    <row r="5">
      <c r="A5" s="3" t="inlineStr">
        <is>
          <t>Service every (km)</t>
        </is>
      </c>
      <c r="B5" s="5" t="n">
        <v>10000</v>
      </c>
    </row>
    <row r="6">
      <c r="A6" s="3" t="inlineStr">
        <is>
          <t>or every (months)</t>
        </is>
      </c>
      <c r="B6" s="6" t="n">
        <v>12</v>
      </c>
    </row>
    <row r="8">
      <c r="A8" s="7" t="inlineStr">
        <is>
          <t>Date</t>
        </is>
      </c>
      <c r="B8" s="7" t="inlineStr">
        <is>
          <t>Odometer (km)</t>
        </is>
      </c>
      <c r="C8" s="7" t="inlineStr">
        <is>
          <t>Work done</t>
        </is>
      </c>
      <c r="D8" s="7" t="inlineStr">
        <is>
          <t>Cost (₹)</t>
        </is>
      </c>
      <c r="E8" s="7" t="inlineStr">
        <is>
          <t>Garage</t>
        </is>
      </c>
      <c r="G8" s="8" t="inlineStr">
        <is>
          <t>Next service</t>
        </is>
      </c>
      <c r="H8" s="9" t="inlineStr"/>
    </row>
    <row r="9">
      <c r="A9" s="4" t="n">
        <v>45726</v>
      </c>
      <c r="B9" s="5" t="n">
        <v>30120</v>
      </c>
      <c r="C9" s="6" t="inlineStr">
        <is>
          <t>General service</t>
        </is>
      </c>
      <c r="D9" s="10" t="n">
        <v>6800</v>
      </c>
      <c r="E9" s="6" t="inlineStr">
        <is>
          <t>Authorised</t>
        </is>
      </c>
      <c r="G9" s="11" t="inlineStr">
        <is>
          <t>Last general service date</t>
        </is>
      </c>
      <c r="H9" s="12">
        <f>LOOKUP(2,1/(C9:C14="General service"),A9:A14)</f>
        <v/>
      </c>
    </row>
    <row r="10">
      <c r="A10" s="4" t="n">
        <v>45887</v>
      </c>
      <c r="B10" s="5" t="n">
        <v>34950</v>
      </c>
      <c r="C10" s="6" t="inlineStr">
        <is>
          <t>Tyres</t>
        </is>
      </c>
      <c r="D10" s="10" t="n">
        <v>14200</v>
      </c>
      <c r="E10" s="6" t="inlineStr">
        <is>
          <t>Tyre shop</t>
        </is>
      </c>
      <c r="G10" s="11" t="inlineStr">
        <is>
          <t>Last general service km</t>
        </is>
      </c>
      <c r="H10" s="13">
        <f>LOOKUP(2,1/(C9:C14="General service"),B9:B14)</f>
        <v/>
      </c>
    </row>
    <row r="11">
      <c r="A11" s="4" t="n">
        <v>45993</v>
      </c>
      <c r="B11" s="5" t="n">
        <v>37800</v>
      </c>
      <c r="C11" s="6" t="inlineStr">
        <is>
          <t>Battery</t>
        </is>
      </c>
      <c r="D11" s="10" t="n">
        <v>5600</v>
      </c>
      <c r="E11" s="6" t="inlineStr">
        <is>
          <t>Local garage</t>
        </is>
      </c>
      <c r="G11" s="11" t="inlineStr">
        <is>
          <t>Next service at (km)</t>
        </is>
      </c>
      <c r="H11" s="13">
        <f>H10+B5</f>
        <v/>
      </c>
    </row>
    <row r="12">
      <c r="A12" s="4" t="n">
        <v>46095</v>
      </c>
      <c r="B12" s="5" t="n">
        <v>40210</v>
      </c>
      <c r="C12" s="6" t="inlineStr">
        <is>
          <t>General service</t>
        </is>
      </c>
      <c r="D12" s="10" t="n">
        <v>7400</v>
      </c>
      <c r="E12" s="6" t="inlineStr">
        <is>
          <t>Authorised</t>
        </is>
      </c>
      <c r="G12" s="11" t="inlineStr">
        <is>
          <t>Next service by (date)</t>
        </is>
      </c>
      <c r="H12" s="12">
        <f>EDATE(H9,B6)</f>
        <v/>
      </c>
    </row>
    <row r="13">
      <c r="A13" s="4" t="n">
        <v>46212</v>
      </c>
      <c r="B13" s="5" t="n">
        <v>45100</v>
      </c>
      <c r="C13" s="6" t="inlineStr">
        <is>
          <t>Oil change</t>
        </is>
      </c>
      <c r="D13" s="10" t="n">
        <v>2900</v>
      </c>
      <c r="E13" s="6" t="inlineStr">
        <is>
          <t>Local garage</t>
        </is>
      </c>
      <c r="G13" s="11" t="inlineStr">
        <is>
          <t>km left</t>
        </is>
      </c>
      <c r="H13" s="13">
        <f>H11-B4</f>
        <v/>
      </c>
    </row>
    <row r="14">
      <c r="A14" s="4" t="n">
        <v>46285</v>
      </c>
      <c r="B14" s="5" t="n">
        <v>48300</v>
      </c>
      <c r="C14" s="6" t="inlineStr">
        <is>
          <t>Repair</t>
        </is>
      </c>
      <c r="D14" s="10" t="n">
        <v>1850</v>
      </c>
      <c r="E14" s="6" t="inlineStr">
        <is>
          <t>Local garage</t>
        </is>
      </c>
      <c r="G14" s="11" t="inlineStr">
        <is>
          <t>Days left</t>
        </is>
      </c>
      <c r="H14" s="14">
        <f>H12-B3</f>
        <v/>
      </c>
    </row>
    <row r="15">
      <c r="G15" s="3" t="inlineStr">
        <is>
          <t>Status</t>
        </is>
      </c>
      <c r="H15" s="15">
        <f>IF(OR(H13&lt;=1000,H14&lt;=30),"Book service","OK")</f>
        <v/>
      </c>
    </row>
    <row r="17">
      <c r="G17" s="8" t="inlineStr">
        <is>
          <t>Spending</t>
        </is>
      </c>
      <c r="H17" s="9" t="inlineStr"/>
    </row>
    <row r="18">
      <c r="G18" s="11" t="inlineStr">
        <is>
          <t>Total spent</t>
        </is>
      </c>
      <c r="H18" s="16">
        <f>SUM(D9:D14)</f>
        <v/>
      </c>
    </row>
    <row r="19">
      <c r="G19" s="11" t="inlineStr">
        <is>
          <t>Spent in 2026</t>
        </is>
      </c>
      <c r="H19" s="16">
        <f>SUMIFS(D9:D14,A9:A14,"&gt;="&amp;DATE(2026,1,1),A9:A14,"&lt;="&amp;DATE(2026,12,31))</f>
        <v/>
      </c>
    </row>
    <row r="20">
      <c r="G20" s="11" t="inlineStr">
        <is>
          <t>Maintenance cost per km</t>
        </is>
      </c>
      <c r="H20" s="17">
        <f>H18/(B4-B9)</f>
        <v/>
      </c>
    </row>
    <row r="21">
      <c r="G21" s="11" t="inlineStr">
        <is>
          <t>Spent on general services</t>
        </is>
      </c>
      <c r="H21" s="16">
        <f>SUMIF(C9:C14,"General service",D9:D14)</f>
        <v/>
      </c>
    </row>
  </sheetData>
  <conditionalFormatting sqref="H15">
    <cfRule type="cellIs" priority="1" operator="equal" dxfId="0">
      <formula>"Book service"</formula>
    </cfRule>
  </conditionalFormatting>
  <conditionalFormatting sqref="A9:E200">
    <cfRule type="expression" priority="2" dxfId="1">
      <formula>$C9="General service"</formula>
    </cfRule>
  </conditionalFormatting>
  <dataValidations count="2">
    <dataValidation sqref="C9:C200" showDropDown="0" showInputMessage="0" showErrorMessage="1" allowBlank="1" errorTitle="Not in the list" error="Pick a value from the list" type="list">
      <formula1>"General service,Oil change,Tyres,Battery,Repair,Insurance,Other"</formula1>
    </dataValidation>
    <dataValidation sqref="E9:E200" showDropDown="0" showInputMessage="0" showErrorMessage="1" allowBlank="1" errorTitle="Not in the list" error="Pick a value from the list" type="list">
      <formula1>"Authorised,Local garage,Tyre shop"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Vehicle service log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every service, repair or part in the log, oldest first. Update the odometer in B4 when you open the file. Next service is whichever comes first: km or months.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2026-10-17T02:03:18Z</dcterms:created>
  <dcterms:modified xmlns:dcterms="http://purl.org/dc/terms/" xmlns:xsi="http://www.w3.org/2001/XMLSchema-instance" xsi:type="dcterms:W3CDTF">2026-10-17T02:03:18Z</dcterms:modified>
</cp:coreProperties>
</file>