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GR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0.0%"/>
    <numFmt numFmtId="167" formatCode="[$₹-4009]#,##,##0;[Red]-[$₹-4009]#,##,##0"/>
    <numFmt numFmtId="168" formatCode="0.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7" fontId="0" fillId="2" borderId="1" pivotButton="0" quotePrefix="0" xfId="0"/>
    <xf numFmtId="2" fontId="0" fillId="4" borderId="1" pivotButton="0" quotePrefix="0" xfId="0"/>
    <xf numFmtId="166" fontId="0" fillId="4" borderId="1" pivotButton="0" quotePrefix="0" xfId="0"/>
    <xf numFmtId="10" fontId="0" fillId="4" borderId="1" pivotButton="0" quotePrefix="0" xfId="0"/>
    <xf numFmtId="167" fontId="0" fillId="4" borderId="1" pivotButton="0" quotePrefix="0" xfId="0"/>
    <xf numFmtId="0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0" fontId="0" fillId="2" borderId="1" pivotButton="0" quotePrefix="0" xfId="0"/>
    <xf numFmtId="168" fontId="0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CAGR by investment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'CAGR'!$A$7:$A$11</f>
            </numRef>
          </cat>
          <val>
            <numRef>
              <f>'CAGR'!$G$7:$G$11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14</col>
      <colOff>0</colOff>
      <row>5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4" customWidth="1" min="4" max="4"/>
    <col width="7" customWidth="1" min="5" max="5"/>
    <col width="11" customWidth="1" min="6" max="6"/>
    <col width="9" customWidth="1" min="7" max="7"/>
    <col width="11" customWidth="1" min="8" max="8"/>
    <col width="15" customWidth="1" min="9" max="9"/>
    <col width="9" customWidth="1" min="10" max="10"/>
    <col width="3" customWidth="1" min="11" max="11"/>
    <col width="36" customWidth="1" min="12" max="12"/>
    <col width="14" customWidth="1" min="13" max="13"/>
  </cols>
  <sheetData>
    <row r="1">
      <c r="A1" s="1" t="inlineStr">
        <is>
          <t>CAGR Calculator: compare investment returns (Ravindra Bagale, Pune)</t>
        </is>
      </c>
    </row>
    <row r="2">
      <c r="A2" s="2" t="inlineStr">
        <is>
          <t>Made-up investments and values. CAGR is the steady yearly growth rate that turns the start value into today's value.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4">
      <c r="A4" s="3" t="inlineStr">
        <is>
          <t>Compare with FD rate</t>
        </is>
      </c>
      <c r="B4" s="5" t="n">
        <v>0.07000000000000001</v>
      </c>
    </row>
    <row r="6">
      <c r="A6" s="6" t="inlineStr">
        <is>
          <t>Investment</t>
        </is>
      </c>
      <c r="B6" s="6" t="inlineStr">
        <is>
          <t>Start date</t>
        </is>
      </c>
      <c r="C6" s="6" t="inlineStr">
        <is>
          <t>Start value (₹)</t>
        </is>
      </c>
      <c r="D6" s="6" t="inlineStr">
        <is>
          <t>Value today (₹)</t>
        </is>
      </c>
      <c r="E6" s="6" t="inlineStr">
        <is>
          <t>Years</t>
        </is>
      </c>
      <c r="F6" s="6" t="inlineStr">
        <is>
          <t>Total return</t>
        </is>
      </c>
      <c r="G6" s="6" t="inlineStr">
        <is>
          <t>CAGR</t>
        </is>
      </c>
      <c r="H6" s="6" t="inlineStr">
        <is>
          <t>CAGR with RRI</t>
        </is>
      </c>
      <c r="I6" s="6" t="inlineStr">
        <is>
          <t>Same money in FD (₹)</t>
        </is>
      </c>
      <c r="J6" s="6" t="inlineStr">
        <is>
          <t>Beat FD?</t>
        </is>
      </c>
      <c r="L6" s="7" t="inlineStr">
        <is>
          <t>Summary</t>
        </is>
      </c>
      <c r="M6" s="8" t="inlineStr"/>
    </row>
    <row r="7">
      <c r="A7" s="9" t="inlineStr">
        <is>
          <t>Index fund</t>
        </is>
      </c>
      <c r="B7" s="4" t="n">
        <v>44486</v>
      </c>
      <c r="C7" s="10" t="n">
        <v>100000</v>
      </c>
      <c r="D7" s="10" t="n">
        <v>176000</v>
      </c>
      <c r="E7" s="11">
        <f>YEARFRAC(B7,$B$3)</f>
        <v/>
      </c>
      <c r="F7" s="12">
        <f>D7/C7-1</f>
        <v/>
      </c>
      <c r="G7" s="13">
        <f>(D7/C7)^(1/E7)-1</f>
        <v/>
      </c>
      <c r="H7" s="13">
        <f>_xlfn.RRI(E7,C7,D7)</f>
        <v/>
      </c>
      <c r="I7" s="14">
        <f>C7*(1+$B$4)^E7</f>
        <v/>
      </c>
      <c r="J7" s="15">
        <f>IF(D7&gt;I7,"Yes","No")</f>
        <v/>
      </c>
      <c r="L7" s="9" t="inlineStr">
        <is>
          <t>Best CAGR</t>
        </is>
      </c>
      <c r="M7" s="15">
        <f>INDEX(A7:A11,MATCH(MAX(G7:G11),G7:G11,0))</f>
        <v/>
      </c>
    </row>
    <row r="8">
      <c r="A8" s="9" t="inlineStr">
        <is>
          <t>Gold</t>
        </is>
      </c>
      <c r="B8" s="4" t="n">
        <v>43755</v>
      </c>
      <c r="C8" s="10" t="n">
        <v>80000</v>
      </c>
      <c r="D8" s="10" t="n">
        <v>210000</v>
      </c>
      <c r="E8" s="11">
        <f>YEARFRAC(B8,$B$3)</f>
        <v/>
      </c>
      <c r="F8" s="12">
        <f>D8/C8-1</f>
        <v/>
      </c>
      <c r="G8" s="13">
        <f>(D8/C8)^(1/E8)-1</f>
        <v/>
      </c>
      <c r="H8" s="13">
        <f>_xlfn.RRI(E8,C8,D8)</f>
        <v/>
      </c>
      <c r="I8" s="14">
        <f>C8*(1+$B$4)^E8</f>
        <v/>
      </c>
      <c r="J8" s="15">
        <f>IF(D8&gt;I8,"Yes","No")</f>
        <v/>
      </c>
      <c r="L8" s="9" t="inlineStr">
        <is>
          <t>Biggest total return</t>
        </is>
      </c>
      <c r="M8" s="15">
        <f>INDEX(A7:A11,MATCH(MAX(F7:F11),F7:F11,0))</f>
        <v/>
      </c>
    </row>
    <row r="9">
      <c r="A9" s="9" t="inlineStr">
        <is>
          <t>Shares</t>
        </is>
      </c>
      <c r="B9" s="4" t="n">
        <v>45033</v>
      </c>
      <c r="C9" s="10" t="n">
        <v>50000</v>
      </c>
      <c r="D9" s="10" t="n">
        <v>61000</v>
      </c>
      <c r="E9" s="11">
        <f>YEARFRAC(B9,$B$3)</f>
        <v/>
      </c>
      <c r="F9" s="12">
        <f>D9/C9-1</f>
        <v/>
      </c>
      <c r="G9" s="13">
        <f>(D9/C9)^(1/E9)-1</f>
        <v/>
      </c>
      <c r="H9" s="13">
        <f>_xlfn.RRI(E9,C9,D9)</f>
        <v/>
      </c>
      <c r="I9" s="14">
        <f>C9*(1+$B$4)^E9</f>
        <v/>
      </c>
      <c r="J9" s="15">
        <f>IF(D9&gt;I9,"Yes","No")</f>
        <v/>
      </c>
      <c r="L9" s="9" t="inlineStr">
        <is>
          <t>Beat the FD rate</t>
        </is>
      </c>
      <c r="M9" s="15">
        <f>COUNTIF(J7:J11,"Yes")</f>
        <v/>
      </c>
    </row>
    <row r="10">
      <c r="A10" s="9" t="inlineStr">
        <is>
          <t>FD ladder</t>
        </is>
      </c>
      <c r="B10" s="4" t="n">
        <v>44851</v>
      </c>
      <c r="C10" s="10" t="n">
        <v>150000</v>
      </c>
      <c r="D10" s="10" t="n">
        <v>195000</v>
      </c>
      <c r="E10" s="11">
        <f>YEARFRAC(B10,$B$3)</f>
        <v/>
      </c>
      <c r="F10" s="12">
        <f>D10/C10-1</f>
        <v/>
      </c>
      <c r="G10" s="13">
        <f>(D10/C10)^(1/E10)-1</f>
        <v/>
      </c>
      <c r="H10" s="13">
        <f>_xlfn.RRI(E10,C10,D10)</f>
        <v/>
      </c>
      <c r="I10" s="14">
        <f>C10*(1+$B$4)^E10</f>
        <v/>
      </c>
      <c r="J10" s="15">
        <f>IF(D10&gt;I10,"Yes","No")</f>
        <v/>
      </c>
      <c r="L10" s="9" t="inlineStr">
        <is>
          <t>Total gain</t>
        </is>
      </c>
      <c r="M10" s="14">
        <f>D12-C12</f>
        <v/>
      </c>
    </row>
    <row r="11">
      <c r="A11" s="9" t="inlineStr">
        <is>
          <t>Plot of land</t>
        </is>
      </c>
      <c r="B11" s="4" t="n">
        <v>42660</v>
      </c>
      <c r="C11" s="10" t="n">
        <v>900000</v>
      </c>
      <c r="D11" s="10" t="n">
        <v>1850000</v>
      </c>
      <c r="E11" s="11">
        <f>YEARFRAC(B11,$B$3)</f>
        <v/>
      </c>
      <c r="F11" s="12">
        <f>D11/C11-1</f>
        <v/>
      </c>
      <c r="G11" s="13">
        <f>(D11/C11)^(1/E11)-1</f>
        <v/>
      </c>
      <c r="H11" s="13">
        <f>_xlfn.RRI(E11,C11,D11)</f>
        <v/>
      </c>
      <c r="I11" s="14">
        <f>C11*(1+$B$4)^E11</f>
        <v/>
      </c>
      <c r="J11" s="15">
        <f>IF(D11&gt;I11,"Yes","No")</f>
        <v/>
      </c>
    </row>
    <row r="12">
      <c r="A12" s="16" t="inlineStr">
        <is>
          <t>Total</t>
        </is>
      </c>
      <c r="C12" s="17">
        <f>SUM(C7:C11)</f>
        <v/>
      </c>
      <c r="D12" s="17">
        <f>SUM(D7:D11)</f>
        <v/>
      </c>
      <c r="L12" s="3" t="inlineStr">
        <is>
          <t>Quick check: what will ₹1,00,000 grow to?</t>
        </is>
      </c>
    </row>
    <row r="13">
      <c r="L13" s="9" t="inlineStr">
        <is>
          <t>Years</t>
        </is>
      </c>
      <c r="M13" s="18" t="n">
        <v>10</v>
      </c>
    </row>
    <row r="14">
      <c r="L14" s="9" t="inlineStr">
        <is>
          <t>At CAGR</t>
        </is>
      </c>
      <c r="M14" s="5" t="n">
        <v>0.12</v>
      </c>
    </row>
    <row r="15">
      <c r="L15" s="9" t="inlineStr">
        <is>
          <t>Value after the years</t>
        </is>
      </c>
      <c r="M15" s="14">
        <f>100000*(1+M14)^M13</f>
        <v/>
      </c>
    </row>
    <row r="16">
      <c r="L16" s="9" t="inlineStr">
        <is>
          <t>Years to double (exact)</t>
        </is>
      </c>
      <c r="M16" s="19">
        <f>LN(2)/LN(1+M14)</f>
        <v/>
      </c>
    </row>
  </sheetData>
  <conditionalFormatting sqref="J7:J11">
    <cfRule type="cellIs" priority="1" operator="equal" dxfId="0">
      <formula>"Yes"</formula>
    </cfRule>
    <cfRule type="cellIs" priority="2" operator="equal" dxfId="1">
      <formula>"No"</formula>
    </cfRule>
  </conditionalFormatting>
  <conditionalFormatting sqref="G7:G11">
    <cfRule type="dataBar" priority="3">
      <dataBar>
        <cfvo type="num" val="0"/>
        <cfvo type="max"/>
        <color rgb="0063BE7B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CAGR calculator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the start date, the money you put in and today's value. CAGR and RRI give the same answer. This works for a single lump sum; for monthly SIPs use XIRR instead.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2026-10-17T02:19:02Z</dcterms:created>
  <dcterms:modified xmlns:dcterms="http://purl.org/dc/terms/" xmlns:xsi="http://www.w3.org/2001/XMLSchema-instance" xsi:type="dcterms:W3CDTF">2026-10-17T02:19:02Z</dcterms:modified>
</cp:coreProperties>
</file>