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Recipes" sheetId="3" state="visible" r:id="rId3"/>
    <sheet xmlns:r="http://schemas.openxmlformats.org/officeDocument/2006/relationships" name="Production" sheetId="4" state="visible" r:id="rId4"/>
    <sheet xmlns:r="http://schemas.openxmlformats.org/officeDocument/2006/relationships" name="Sales" sheetId="5" state="visible" r:id="rId5"/>
    <sheet xmlns:r="http://schemas.openxmlformats.org/officeDocument/2006/relationships" name="Report" sheetId="6" state="visible" r:id="rId6"/>
    <sheet xmlns:r="http://schemas.openxmlformats.org/officeDocument/2006/relationships" name="Costing card" sheetId="7" state="visible" r:id="rId7"/>
    <sheet xmlns:r="http://schemas.openxmlformats.org/officeDocument/2006/relationships" name="Dashboard" sheetId="8" state="visible" r:id="rId8"/>
  </sheets>
  <definedNames>
    <definedName name="_xlnm.Print_Area" localSheetId="6">'Costing card'!$A$1:$D$16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 h:mm:ss"/>
    <numFmt numFmtId="165" formatCode="DD-MM-YYYY"/>
    <numFmt numFmtId="166" formatCode="[$₹-4009]#,##,##0.00"/>
    <numFmt numFmtId="167" formatCode="0.0%"/>
    <numFmt numFmtId="168" formatCode="[$₹-4009]#,##,##0;[Red]-[$₹-4009]#,##,##0"/>
    <numFmt numFmtId="169" formatCode="0.00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2" borderId="1" pivotButton="0" quotePrefix="0" xfId="0"/>
    <xf numFmtId="168" fontId="0" fillId="2" borderId="1" pivotButton="0" quotePrefix="0" xfId="0"/>
    <xf numFmtId="0" fontId="0" fillId="4" borderId="1" pivotButton="0" quotePrefix="0" xfId="0"/>
    <xf numFmtId="168" fontId="0" fillId="4" borderId="1" pivotButton="0" quotePrefix="0" xfId="0"/>
    <xf numFmtId="169" fontId="0" fillId="2" borderId="1" pivotButton="0" quotePrefix="0" xfId="0"/>
    <xf numFmtId="166" fontId="0" fillId="4" borderId="1" pivotButton="0" quotePrefix="0" xfId="0"/>
    <xf numFmtId="167" fontId="0" fillId="4" borderId="1" pivotButton="0" quotePrefix="0" xfId="0"/>
    <xf numFmtId="0" fontId="3" fillId="5" borderId="1" pivotButton="0" quotePrefix="0" xfId="0"/>
    <xf numFmtId="167" fontId="3" fillId="5" borderId="1" pivotButton="0" quotePrefix="0" xfId="0"/>
    <xf numFmtId="168" fontId="3" fillId="5" borderId="1" pivotButton="0" quotePrefix="0" xfId="0"/>
    <xf numFmtId="165" fontId="0" fillId="4" borderId="1" pivotButton="0" quotePrefix="0" xfId="0"/>
    <xf numFmtId="0" fontId="0" fillId="0" borderId="1" pivotButton="0" quotePrefix="0" xfId="0"/>
    <xf numFmtId="169" fontId="0" fillId="4" borderId="1" pivotButton="0" quotePrefix="0" xfId="0"/>
    <xf numFmtId="166" fontId="3" fillId="5" borderId="1" pivotButton="0" quotePrefix="0" xfId="0"/>
    <xf numFmtId="168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Profit by product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'Report'!$A$5:$A$9</f>
            </numRef>
          </cat>
          <val>
            <numRef>
              <f>'Report'!$H$5:$H$9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Sales, last 7 days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'Report'!$A$13:$A$19</f>
            </numRef>
          </cat>
          <val>
            <numRef>
              <f>'Report'!$B$13:$B$19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Bakery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(ingredient prices), Recipes (cost per unit), Production, Sales, Report (waste, profit), Costing card (printable), Dashboard.</t>
        </is>
      </c>
    </row>
    <row r="8">
      <c r="A8" t="inlineStr">
        <is>
          <t>Change an ingredient price once in Setup; every cost, margin and profit updates.</t>
        </is>
      </c>
    </row>
    <row r="9">
      <c r="A9" t="inlineStr">
        <is>
          <t>Log what was baked and what was sold every day; waste is the difference.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32" customWidth="1" min="1" max="1"/>
    <col width="10" customWidth="1" min="2" max="2"/>
    <col width="16" customWidth="1" min="3" max="3"/>
    <col width="10" customWidth="1" min="5" max="5"/>
  </cols>
  <sheetData>
    <row r="1">
      <c r="A1" s="1" t="inlineStr">
        <is>
          <t>Bakery Management System: Setup (Shraddha Bakery, Pune)</t>
        </is>
      </c>
    </row>
    <row r="2">
      <c r="A2" s="2" t="inlineStr">
        <is>
          <t>Made-up ingredient prices, recipes, bakes and sales for 1 to 17 October 2026. Prices are as charged.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Overhead per unit (gas, packing) ₹</t>
        </is>
      </c>
      <c r="B4" s="5" t="n">
        <v>3</v>
      </c>
    </row>
    <row r="5">
      <c r="A5" s="3" t="inlineStr">
        <is>
          <t>Waste alert above</t>
        </is>
      </c>
      <c r="B5" s="6" t="n">
        <v>0.08</v>
      </c>
    </row>
    <row r="7">
      <c r="A7" s="7" t="inlineStr">
        <is>
          <t>Ingredient</t>
        </is>
      </c>
      <c r="B7" s="7" t="inlineStr">
        <is>
          <t>Unit</t>
        </is>
      </c>
      <c r="C7" s="7" t="inlineStr">
        <is>
          <t>Price per unit (₹)</t>
        </is>
      </c>
      <c r="E7" s="8" t="inlineStr">
        <is>
          <t>Channels</t>
        </is>
      </c>
    </row>
    <row r="8">
      <c r="A8" s="9" t="inlineStr">
        <is>
          <t>Flour</t>
        </is>
      </c>
      <c r="B8" s="9" t="inlineStr">
        <is>
          <t>kg</t>
        </is>
      </c>
      <c r="C8" s="10" t="n">
        <v>40</v>
      </c>
      <c r="E8" s="9" t="inlineStr">
        <is>
          <t>Counter</t>
        </is>
      </c>
    </row>
    <row r="9">
      <c r="A9" s="9" t="inlineStr">
        <is>
          <t>Sugar</t>
        </is>
      </c>
      <c r="B9" s="9" t="inlineStr">
        <is>
          <t>kg</t>
        </is>
      </c>
      <c r="C9" s="10" t="n">
        <v>45</v>
      </c>
      <c r="E9" s="9" t="inlineStr">
        <is>
          <t>Order</t>
        </is>
      </c>
    </row>
    <row r="10">
      <c r="A10" s="9" t="inlineStr">
        <is>
          <t>Butter</t>
        </is>
      </c>
      <c r="B10" s="9" t="inlineStr">
        <is>
          <t>kg</t>
        </is>
      </c>
      <c r="C10" s="10" t="n">
        <v>520</v>
      </c>
    </row>
    <row r="11">
      <c r="A11" s="9" t="inlineStr">
        <is>
          <t>Eggs</t>
        </is>
      </c>
      <c r="B11" s="9" t="inlineStr">
        <is>
          <t>pc</t>
        </is>
      </c>
      <c r="C11" s="10" t="n">
        <v>7</v>
      </c>
    </row>
    <row r="12">
      <c r="A12" s="9" t="inlineStr">
        <is>
          <t>Milk</t>
        </is>
      </c>
      <c r="B12" s="9" t="inlineStr">
        <is>
          <t>L</t>
        </is>
      </c>
      <c r="C12" s="10" t="n">
        <v>60</v>
      </c>
    </row>
    <row r="13">
      <c r="A13" s="9" t="inlineStr">
        <is>
          <t>Yeast</t>
        </is>
      </c>
      <c r="B13" s="9" t="inlineStr">
        <is>
          <t>kg</t>
        </is>
      </c>
      <c r="C13" s="10" t="n">
        <v>300</v>
      </c>
    </row>
    <row r="14">
      <c r="A14" s="9" t="inlineStr">
        <is>
          <t>Cocoa</t>
        </is>
      </c>
      <c r="B14" s="9" t="inlineStr">
        <is>
          <t>kg</t>
        </is>
      </c>
      <c r="C14" s="10" t="n">
        <v>600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14" customWidth="1" min="10" max="10"/>
    <col width="11" customWidth="1" min="11" max="11"/>
    <col width="9" customWidth="1" min="12" max="12"/>
  </cols>
  <sheetData>
    <row r="1">
      <c r="A1" s="1" t="inlineStr">
        <is>
          <t>Recipes and cost per unit</t>
        </is>
      </c>
    </row>
    <row r="2">
      <c r="A2" s="2" t="inlineStr">
        <is>
          <t>Quantity of each ingredient for ONE unit. Cost = SUMPRODUCT of quantities and prices + overhead.</t>
        </is>
      </c>
    </row>
    <row r="4">
      <c r="A4" s="8" t="inlineStr">
        <is>
          <t>Ingredient</t>
        </is>
      </c>
      <c r="C4" s="11">
        <f>Setup!A8</f>
        <v/>
      </c>
      <c r="D4" s="11">
        <f>Setup!A9</f>
        <v/>
      </c>
      <c r="E4" s="11">
        <f>Setup!A10</f>
        <v/>
      </c>
      <c r="F4" s="11">
        <f>Setup!A11</f>
        <v/>
      </c>
      <c r="G4" s="11">
        <f>Setup!A12</f>
        <v/>
      </c>
      <c r="H4" s="11">
        <f>Setup!A13</f>
        <v/>
      </c>
      <c r="I4" s="11">
        <f>Setup!A14</f>
        <v/>
      </c>
    </row>
    <row r="5">
      <c r="A5" s="8" t="inlineStr">
        <is>
          <t>Price (₹)</t>
        </is>
      </c>
      <c r="C5" s="12">
        <f>Setup!C8</f>
        <v/>
      </c>
      <c r="D5" s="12">
        <f>Setup!C9</f>
        <v/>
      </c>
      <c r="E5" s="12">
        <f>Setup!C10</f>
        <v/>
      </c>
      <c r="F5" s="12">
        <f>Setup!C11</f>
        <v/>
      </c>
      <c r="G5" s="12">
        <f>Setup!C12</f>
        <v/>
      </c>
      <c r="H5" s="12">
        <f>Setup!C13</f>
        <v/>
      </c>
      <c r="I5" s="12">
        <f>Setup!C14</f>
        <v/>
      </c>
    </row>
    <row r="6">
      <c r="A6" s="7" t="inlineStr">
        <is>
          <t>Product</t>
        </is>
      </c>
      <c r="B6" s="7" t="inlineStr">
        <is>
          <t>Price (₹)</t>
        </is>
      </c>
      <c r="C6" s="7" t="inlineStr">
        <is>
          <t>Flour</t>
        </is>
      </c>
      <c r="D6" s="7" t="inlineStr">
        <is>
          <t>Sugar</t>
        </is>
      </c>
      <c r="E6" s="7" t="inlineStr">
        <is>
          <t>Butter</t>
        </is>
      </c>
      <c r="F6" s="7" t="inlineStr">
        <is>
          <t>Eggs</t>
        </is>
      </c>
      <c r="G6" s="7" t="inlineStr">
        <is>
          <t>Milk</t>
        </is>
      </c>
      <c r="H6" s="7" t="inlineStr">
        <is>
          <t>Yeast</t>
        </is>
      </c>
      <c r="I6" s="7" t="inlineStr">
        <is>
          <t>Cocoa</t>
        </is>
      </c>
      <c r="J6" s="7" t="inlineStr">
        <is>
          <t>Cost per unit (₹)</t>
        </is>
      </c>
      <c r="K6" s="7" t="inlineStr">
        <is>
          <t>Margin (₹)</t>
        </is>
      </c>
      <c r="L6" s="7" t="inlineStr">
        <is>
          <t>Margin %</t>
        </is>
      </c>
    </row>
    <row r="7">
      <c r="A7" s="9" t="inlineStr">
        <is>
          <t>Bread loaf</t>
        </is>
      </c>
      <c r="B7" s="10" t="n">
        <v>45</v>
      </c>
      <c r="C7" s="13" t="n">
        <v>0.3</v>
      </c>
      <c r="D7" s="13" t="n">
        <v>0.01</v>
      </c>
      <c r="E7" s="13" t="n">
        <v>0.005</v>
      </c>
      <c r="F7" s="13" t="n">
        <v>0</v>
      </c>
      <c r="G7" s="13" t="n">
        <v>0.02</v>
      </c>
      <c r="H7" s="13" t="n">
        <v>0.004</v>
      </c>
      <c r="I7" s="13" t="n">
        <v>0</v>
      </c>
      <c r="J7" s="14">
        <f>SUMPRODUCT($C$5:$I$5,C7:I7)+Setup!$B$4</f>
        <v/>
      </c>
      <c r="K7" s="14">
        <f>B7-J7</f>
        <v/>
      </c>
      <c r="L7" s="15">
        <f>K7/B7</f>
        <v/>
      </c>
    </row>
    <row r="8">
      <c r="A8" s="9" t="inlineStr">
        <is>
          <t>Pav (6)</t>
        </is>
      </c>
      <c r="B8" s="10" t="n">
        <v>30</v>
      </c>
      <c r="C8" s="13" t="n">
        <v>0.2</v>
      </c>
      <c r="D8" s="13" t="n">
        <v>0.008</v>
      </c>
      <c r="E8" s="13" t="n">
        <v>0.004</v>
      </c>
      <c r="F8" s="13" t="n">
        <v>0</v>
      </c>
      <c r="G8" s="13" t="n">
        <v>0.01</v>
      </c>
      <c r="H8" s="13" t="n">
        <v>0.003</v>
      </c>
      <c r="I8" s="13" t="n">
        <v>0</v>
      </c>
      <c r="J8" s="14">
        <f>SUMPRODUCT($C$5:$I$5,C8:I8)+Setup!$B$4</f>
        <v/>
      </c>
      <c r="K8" s="14">
        <f>B8-J8</f>
        <v/>
      </c>
      <c r="L8" s="15">
        <f>K8/B8</f>
        <v/>
      </c>
    </row>
    <row r="9">
      <c r="A9" s="9" t="inlineStr">
        <is>
          <t>Cake 500 g</t>
        </is>
      </c>
      <c r="B9" s="10" t="n">
        <v>350</v>
      </c>
      <c r="C9" s="13" t="n">
        <v>0.15</v>
      </c>
      <c r="D9" s="13" t="n">
        <v>0.15</v>
      </c>
      <c r="E9" s="13" t="n">
        <v>0.1</v>
      </c>
      <c r="F9" s="13" t="n">
        <v>4</v>
      </c>
      <c r="G9" s="13" t="n">
        <v>0.1</v>
      </c>
      <c r="H9" s="13" t="n">
        <v>0</v>
      </c>
      <c r="I9" s="13" t="n">
        <v>0.02</v>
      </c>
      <c r="J9" s="14">
        <f>SUMPRODUCT($C$5:$I$5,C9:I9)+Setup!$B$4</f>
        <v/>
      </c>
      <c r="K9" s="14">
        <f>B9-J9</f>
        <v/>
      </c>
      <c r="L9" s="15">
        <f>K9/B9</f>
        <v/>
      </c>
    </row>
    <row r="10">
      <c r="A10" s="9" t="inlineStr">
        <is>
          <t>Cookies 250 g</t>
        </is>
      </c>
      <c r="B10" s="10" t="n">
        <v>120</v>
      </c>
      <c r="C10" s="13" t="n">
        <v>0.12</v>
      </c>
      <c r="D10" s="13" t="n">
        <v>0.06</v>
      </c>
      <c r="E10" s="13" t="n">
        <v>0.07000000000000001</v>
      </c>
      <c r="F10" s="13" t="n">
        <v>1</v>
      </c>
      <c r="G10" s="13" t="n">
        <v>0</v>
      </c>
      <c r="H10" s="13" t="n">
        <v>0</v>
      </c>
      <c r="I10" s="13" t="n">
        <v>0.01</v>
      </c>
      <c r="J10" s="14">
        <f>SUMPRODUCT($C$5:$I$5,C10:I10)+Setup!$B$4</f>
        <v/>
      </c>
      <c r="K10" s="14">
        <f>B10-J10</f>
        <v/>
      </c>
      <c r="L10" s="15">
        <f>K10/B10</f>
        <v/>
      </c>
    </row>
    <row r="11">
      <c r="A11" s="9" t="inlineStr">
        <is>
          <t>Muffin</t>
        </is>
      </c>
      <c r="B11" s="10" t="n">
        <v>40</v>
      </c>
      <c r="C11" s="13" t="n">
        <v>0.04</v>
      </c>
      <c r="D11" s="13" t="n">
        <v>0.03</v>
      </c>
      <c r="E11" s="13" t="n">
        <v>0.02</v>
      </c>
      <c r="F11" s="13" t="n">
        <v>0.5</v>
      </c>
      <c r="G11" s="13" t="n">
        <v>0.02</v>
      </c>
      <c r="H11" s="13" t="n">
        <v>0</v>
      </c>
      <c r="I11" s="13" t="n">
        <v>0.004</v>
      </c>
      <c r="J11" s="14">
        <f>SUMPRODUCT($C$5:$I$5,C11:I11)+Setup!$B$4</f>
        <v/>
      </c>
      <c r="K11" s="14">
        <f>B11-J11</f>
        <v/>
      </c>
      <c r="L11" s="15">
        <f>K11/B11</f>
        <v/>
      </c>
    </row>
  </sheetData>
  <conditionalFormatting sqref="L7:L11">
    <cfRule type="colorScale" priority="1">
      <colorScale>
        <cfvo type="min"/>
        <cfvo type="max"/>
        <color rgb="00F8696B"/>
        <color rgb="0063BE7B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1" customWidth="1" min="3" max="3"/>
    <col width="11" customWidth="1" min="4" max="4"/>
  </cols>
  <sheetData>
    <row r="1">
      <c r="A1" s="1" t="inlineStr">
        <is>
          <t>Production log</t>
        </is>
      </c>
    </row>
    <row r="2">
      <c r="A2" s="2" t="inlineStr">
        <is>
          <t>One row per product per day: units baked.</t>
        </is>
      </c>
    </row>
    <row r="4">
      <c r="A4" s="7" t="inlineStr">
        <is>
          <t>Date</t>
        </is>
      </c>
      <c r="B4" s="7" t="inlineStr">
        <is>
          <t>Product</t>
        </is>
      </c>
      <c r="C4" s="7" t="inlineStr">
        <is>
          <t>Units baked</t>
        </is>
      </c>
      <c r="D4" s="7" t="inlineStr">
        <is>
          <t>Cost (₹)</t>
        </is>
      </c>
    </row>
    <row r="5">
      <c r="A5" s="4" t="n">
        <v>46296</v>
      </c>
      <c r="B5" s="9" t="inlineStr">
        <is>
          <t>Bread loaf</t>
        </is>
      </c>
      <c r="C5" s="9" t="n">
        <v>54</v>
      </c>
      <c r="D5" s="12">
        <f>C5*_xlfn.XLOOKUP(B5,Recipes!$A$7:$A$11,Recipes!$J$7:$J$11,0)</f>
        <v/>
      </c>
    </row>
    <row r="6">
      <c r="A6" s="4" t="n">
        <v>46296</v>
      </c>
      <c r="B6" s="9" t="inlineStr">
        <is>
          <t>Pav (6)</t>
        </is>
      </c>
      <c r="C6" s="9" t="n">
        <v>84</v>
      </c>
      <c r="D6" s="12">
        <f>C6*_xlfn.XLOOKUP(B6,Recipes!$A$7:$A$11,Recipes!$J$7:$J$11,0)</f>
        <v/>
      </c>
    </row>
    <row r="7">
      <c r="A7" s="4" t="n">
        <v>46296</v>
      </c>
      <c r="B7" s="9" t="inlineStr">
        <is>
          <t>Cake 500 g</t>
        </is>
      </c>
      <c r="C7" s="9" t="n">
        <v>7</v>
      </c>
      <c r="D7" s="12">
        <f>C7*_xlfn.XLOOKUP(B7,Recipes!$A$7:$A$11,Recipes!$J$7:$J$11,0)</f>
        <v/>
      </c>
    </row>
    <row r="8">
      <c r="A8" s="4" t="n">
        <v>46296</v>
      </c>
      <c r="B8" s="9" t="inlineStr">
        <is>
          <t>Cookies 250 g</t>
        </is>
      </c>
      <c r="C8" s="9" t="n">
        <v>19</v>
      </c>
      <c r="D8" s="12">
        <f>C8*_xlfn.XLOOKUP(B8,Recipes!$A$7:$A$11,Recipes!$J$7:$J$11,0)</f>
        <v/>
      </c>
    </row>
    <row r="9">
      <c r="A9" s="4" t="n">
        <v>46296</v>
      </c>
      <c r="B9" s="9" t="inlineStr">
        <is>
          <t>Muffin</t>
        </is>
      </c>
      <c r="C9" s="9" t="n">
        <v>36</v>
      </c>
      <c r="D9" s="12">
        <f>C9*_xlfn.XLOOKUP(B9,Recipes!$A$7:$A$11,Recipes!$J$7:$J$11,0)</f>
        <v/>
      </c>
    </row>
    <row r="10">
      <c r="A10" s="4" t="n">
        <v>46297</v>
      </c>
      <c r="B10" s="9" t="inlineStr">
        <is>
          <t>Bread loaf</t>
        </is>
      </c>
      <c r="C10" s="9" t="n">
        <v>62</v>
      </c>
      <c r="D10" s="12">
        <f>C10*_xlfn.XLOOKUP(B10,Recipes!$A$7:$A$11,Recipes!$J$7:$J$11,0)</f>
        <v/>
      </c>
    </row>
    <row r="11">
      <c r="A11" s="4" t="n">
        <v>46297</v>
      </c>
      <c r="B11" s="9" t="inlineStr">
        <is>
          <t>Pav (6)</t>
        </is>
      </c>
      <c r="C11" s="9" t="n">
        <v>88</v>
      </c>
      <c r="D11" s="12">
        <f>C11*_xlfn.XLOOKUP(B11,Recipes!$A$7:$A$11,Recipes!$J$7:$J$11,0)</f>
        <v/>
      </c>
    </row>
    <row r="12">
      <c r="A12" s="4" t="n">
        <v>46297</v>
      </c>
      <c r="B12" s="9" t="inlineStr">
        <is>
          <t>Cake 500 g</t>
        </is>
      </c>
      <c r="C12" s="9" t="n">
        <v>7</v>
      </c>
      <c r="D12" s="12">
        <f>C12*_xlfn.XLOOKUP(B12,Recipes!$A$7:$A$11,Recipes!$J$7:$J$11,0)</f>
        <v/>
      </c>
    </row>
    <row r="13">
      <c r="A13" s="4" t="n">
        <v>46297</v>
      </c>
      <c r="B13" s="9" t="inlineStr">
        <is>
          <t>Cookies 250 g</t>
        </is>
      </c>
      <c r="C13" s="9" t="n">
        <v>21</v>
      </c>
      <c r="D13" s="12">
        <f>C13*_xlfn.XLOOKUP(B13,Recipes!$A$7:$A$11,Recipes!$J$7:$J$11,0)</f>
        <v/>
      </c>
    </row>
    <row r="14">
      <c r="A14" s="4" t="n">
        <v>46297</v>
      </c>
      <c r="B14" s="9" t="inlineStr">
        <is>
          <t>Muffin</t>
        </is>
      </c>
      <c r="C14" s="9" t="n">
        <v>39</v>
      </c>
      <c r="D14" s="12">
        <f>C14*_xlfn.XLOOKUP(B14,Recipes!$A$7:$A$11,Recipes!$J$7:$J$11,0)</f>
        <v/>
      </c>
    </row>
    <row r="15">
      <c r="A15" s="4" t="n">
        <v>46298</v>
      </c>
      <c r="B15" s="9" t="inlineStr">
        <is>
          <t>Bread loaf</t>
        </is>
      </c>
      <c r="C15" s="9" t="n">
        <v>59</v>
      </c>
      <c r="D15" s="12">
        <f>C15*_xlfn.XLOOKUP(B15,Recipes!$A$7:$A$11,Recipes!$J$7:$J$11,0)</f>
        <v/>
      </c>
    </row>
    <row r="16">
      <c r="A16" s="4" t="n">
        <v>46298</v>
      </c>
      <c r="B16" s="9" t="inlineStr">
        <is>
          <t>Pav (6)</t>
        </is>
      </c>
      <c r="C16" s="9" t="n">
        <v>78</v>
      </c>
      <c r="D16" s="12">
        <f>C16*_xlfn.XLOOKUP(B16,Recipes!$A$7:$A$11,Recipes!$J$7:$J$11,0)</f>
        <v/>
      </c>
    </row>
    <row r="17">
      <c r="A17" s="4" t="n">
        <v>46298</v>
      </c>
      <c r="B17" s="9" t="inlineStr">
        <is>
          <t>Cake 500 g</t>
        </is>
      </c>
      <c r="C17" s="9" t="n">
        <v>7</v>
      </c>
      <c r="D17" s="12">
        <f>C17*_xlfn.XLOOKUP(B17,Recipes!$A$7:$A$11,Recipes!$J$7:$J$11,0)</f>
        <v/>
      </c>
    </row>
    <row r="18">
      <c r="A18" s="4" t="n">
        <v>46298</v>
      </c>
      <c r="B18" s="9" t="inlineStr">
        <is>
          <t>Cookies 250 g</t>
        </is>
      </c>
      <c r="C18" s="9" t="n">
        <v>20</v>
      </c>
      <c r="D18" s="12">
        <f>C18*_xlfn.XLOOKUP(B18,Recipes!$A$7:$A$11,Recipes!$J$7:$J$11,0)</f>
        <v/>
      </c>
    </row>
    <row r="19">
      <c r="A19" s="4" t="n">
        <v>46298</v>
      </c>
      <c r="B19" s="9" t="inlineStr">
        <is>
          <t>Muffin</t>
        </is>
      </c>
      <c r="C19" s="9" t="n">
        <v>38</v>
      </c>
      <c r="D19" s="12">
        <f>C19*_xlfn.XLOOKUP(B19,Recipes!$A$7:$A$11,Recipes!$J$7:$J$11,0)</f>
        <v/>
      </c>
    </row>
    <row r="20">
      <c r="A20" s="4" t="n">
        <v>46299</v>
      </c>
      <c r="B20" s="9" t="inlineStr">
        <is>
          <t>Bread loaf</t>
        </is>
      </c>
      <c r="C20" s="9" t="n">
        <v>55</v>
      </c>
      <c r="D20" s="12">
        <f>C20*_xlfn.XLOOKUP(B20,Recipes!$A$7:$A$11,Recipes!$J$7:$J$11,0)</f>
        <v/>
      </c>
    </row>
    <row r="21">
      <c r="A21" s="4" t="n">
        <v>46299</v>
      </c>
      <c r="B21" s="9" t="inlineStr">
        <is>
          <t>Pav (6)</t>
        </is>
      </c>
      <c r="C21" s="9" t="n">
        <v>86</v>
      </c>
      <c r="D21" s="12">
        <f>C21*_xlfn.XLOOKUP(B21,Recipes!$A$7:$A$11,Recipes!$J$7:$J$11,0)</f>
        <v/>
      </c>
    </row>
    <row r="22">
      <c r="A22" s="4" t="n">
        <v>46299</v>
      </c>
      <c r="B22" s="9" t="inlineStr">
        <is>
          <t>Cake 500 g</t>
        </is>
      </c>
      <c r="C22" s="9" t="n">
        <v>8</v>
      </c>
      <c r="D22" s="12">
        <f>C22*_xlfn.XLOOKUP(B22,Recipes!$A$7:$A$11,Recipes!$J$7:$J$11,0)</f>
        <v/>
      </c>
    </row>
    <row r="23">
      <c r="A23" s="4" t="n">
        <v>46299</v>
      </c>
      <c r="B23" s="9" t="inlineStr">
        <is>
          <t>Cookies 250 g</t>
        </is>
      </c>
      <c r="C23" s="9" t="n">
        <v>20</v>
      </c>
      <c r="D23" s="12">
        <f>C23*_xlfn.XLOOKUP(B23,Recipes!$A$7:$A$11,Recipes!$J$7:$J$11,0)</f>
        <v/>
      </c>
    </row>
    <row r="24">
      <c r="A24" s="4" t="n">
        <v>46299</v>
      </c>
      <c r="B24" s="9" t="inlineStr">
        <is>
          <t>Muffin</t>
        </is>
      </c>
      <c r="C24" s="9" t="n">
        <v>43</v>
      </c>
      <c r="D24" s="12">
        <f>C24*_xlfn.XLOOKUP(B24,Recipes!$A$7:$A$11,Recipes!$J$7:$J$11,0)</f>
        <v/>
      </c>
    </row>
    <row r="25">
      <c r="A25" s="4" t="n">
        <v>46300</v>
      </c>
      <c r="B25" s="9" t="inlineStr">
        <is>
          <t>Bread loaf</t>
        </is>
      </c>
      <c r="C25" s="9" t="n">
        <v>59</v>
      </c>
      <c r="D25" s="12">
        <f>C25*_xlfn.XLOOKUP(B25,Recipes!$A$7:$A$11,Recipes!$J$7:$J$11,0)</f>
        <v/>
      </c>
    </row>
    <row r="26">
      <c r="A26" s="4" t="n">
        <v>46300</v>
      </c>
      <c r="B26" s="9" t="inlineStr">
        <is>
          <t>Pav (6)</t>
        </is>
      </c>
      <c r="C26" s="9" t="n">
        <v>84</v>
      </c>
      <c r="D26" s="12">
        <f>C26*_xlfn.XLOOKUP(B26,Recipes!$A$7:$A$11,Recipes!$J$7:$J$11,0)</f>
        <v/>
      </c>
    </row>
    <row r="27">
      <c r="A27" s="4" t="n">
        <v>46300</v>
      </c>
      <c r="B27" s="9" t="inlineStr">
        <is>
          <t>Cake 500 g</t>
        </is>
      </c>
      <c r="C27" s="9" t="n">
        <v>7</v>
      </c>
      <c r="D27" s="12">
        <f>C27*_xlfn.XLOOKUP(B27,Recipes!$A$7:$A$11,Recipes!$J$7:$J$11,0)</f>
        <v/>
      </c>
    </row>
    <row r="28">
      <c r="A28" s="4" t="n">
        <v>46300</v>
      </c>
      <c r="B28" s="9" t="inlineStr">
        <is>
          <t>Cookies 250 g</t>
        </is>
      </c>
      <c r="C28" s="9" t="n">
        <v>19</v>
      </c>
      <c r="D28" s="12">
        <f>C28*_xlfn.XLOOKUP(B28,Recipes!$A$7:$A$11,Recipes!$J$7:$J$11,0)</f>
        <v/>
      </c>
    </row>
    <row r="29">
      <c r="A29" s="4" t="n">
        <v>46300</v>
      </c>
      <c r="B29" s="9" t="inlineStr">
        <is>
          <t>Muffin</t>
        </is>
      </c>
      <c r="C29" s="9" t="n">
        <v>44</v>
      </c>
      <c r="D29" s="12">
        <f>C29*_xlfn.XLOOKUP(B29,Recipes!$A$7:$A$11,Recipes!$J$7:$J$11,0)</f>
        <v/>
      </c>
    </row>
    <row r="30">
      <c r="A30" s="4" t="n">
        <v>46301</v>
      </c>
      <c r="B30" s="9" t="inlineStr">
        <is>
          <t>Bread loaf</t>
        </is>
      </c>
      <c r="C30" s="9" t="n">
        <v>56</v>
      </c>
      <c r="D30" s="12">
        <f>C30*_xlfn.XLOOKUP(B30,Recipes!$A$7:$A$11,Recipes!$J$7:$J$11,0)</f>
        <v/>
      </c>
    </row>
    <row r="31">
      <c r="A31" s="4" t="n">
        <v>46301</v>
      </c>
      <c r="B31" s="9" t="inlineStr">
        <is>
          <t>Pav (6)</t>
        </is>
      </c>
      <c r="C31" s="9" t="n">
        <v>83</v>
      </c>
      <c r="D31" s="12">
        <f>C31*_xlfn.XLOOKUP(B31,Recipes!$A$7:$A$11,Recipes!$J$7:$J$11,0)</f>
        <v/>
      </c>
    </row>
    <row r="32">
      <c r="A32" s="4" t="n">
        <v>46301</v>
      </c>
      <c r="B32" s="9" t="inlineStr">
        <is>
          <t>Cake 500 g</t>
        </is>
      </c>
      <c r="C32" s="9" t="n">
        <v>8</v>
      </c>
      <c r="D32" s="12">
        <f>C32*_xlfn.XLOOKUP(B32,Recipes!$A$7:$A$11,Recipes!$J$7:$J$11,0)</f>
        <v/>
      </c>
    </row>
    <row r="33">
      <c r="A33" s="4" t="n">
        <v>46301</v>
      </c>
      <c r="B33" s="9" t="inlineStr">
        <is>
          <t>Cookies 250 g</t>
        </is>
      </c>
      <c r="C33" s="9" t="n">
        <v>18</v>
      </c>
      <c r="D33" s="12">
        <f>C33*_xlfn.XLOOKUP(B33,Recipes!$A$7:$A$11,Recipes!$J$7:$J$11,0)</f>
        <v/>
      </c>
    </row>
    <row r="34">
      <c r="A34" s="4" t="n">
        <v>46301</v>
      </c>
      <c r="B34" s="9" t="inlineStr">
        <is>
          <t>Muffin</t>
        </is>
      </c>
      <c r="C34" s="9" t="n">
        <v>41</v>
      </c>
      <c r="D34" s="12">
        <f>C34*_xlfn.XLOOKUP(B34,Recipes!$A$7:$A$11,Recipes!$J$7:$J$11,0)</f>
        <v/>
      </c>
    </row>
    <row r="35">
      <c r="A35" s="4" t="n">
        <v>46302</v>
      </c>
      <c r="B35" s="9" t="inlineStr">
        <is>
          <t>Bread loaf</t>
        </is>
      </c>
      <c r="C35" s="9" t="n">
        <v>66</v>
      </c>
      <c r="D35" s="12">
        <f>C35*_xlfn.XLOOKUP(B35,Recipes!$A$7:$A$11,Recipes!$J$7:$J$11,0)</f>
        <v/>
      </c>
    </row>
    <row r="36">
      <c r="A36" s="4" t="n">
        <v>46302</v>
      </c>
      <c r="B36" s="9" t="inlineStr">
        <is>
          <t>Pav (6)</t>
        </is>
      </c>
      <c r="C36" s="9" t="n">
        <v>80</v>
      </c>
      <c r="D36" s="12">
        <f>C36*_xlfn.XLOOKUP(B36,Recipes!$A$7:$A$11,Recipes!$J$7:$J$11,0)</f>
        <v/>
      </c>
    </row>
    <row r="37">
      <c r="A37" s="4" t="n">
        <v>46302</v>
      </c>
      <c r="B37" s="9" t="inlineStr">
        <is>
          <t>Cake 500 g</t>
        </is>
      </c>
      <c r="C37" s="9" t="n">
        <v>7</v>
      </c>
      <c r="D37" s="12">
        <f>C37*_xlfn.XLOOKUP(B37,Recipes!$A$7:$A$11,Recipes!$J$7:$J$11,0)</f>
        <v/>
      </c>
    </row>
    <row r="38">
      <c r="A38" s="4" t="n">
        <v>46302</v>
      </c>
      <c r="B38" s="9" t="inlineStr">
        <is>
          <t>Cookies 250 g</t>
        </is>
      </c>
      <c r="C38" s="9" t="n">
        <v>19</v>
      </c>
      <c r="D38" s="12">
        <f>C38*_xlfn.XLOOKUP(B38,Recipes!$A$7:$A$11,Recipes!$J$7:$J$11,0)</f>
        <v/>
      </c>
    </row>
    <row r="39">
      <c r="A39" s="4" t="n">
        <v>46302</v>
      </c>
      <c r="B39" s="9" t="inlineStr">
        <is>
          <t>Muffin</t>
        </is>
      </c>
      <c r="C39" s="9" t="n">
        <v>43</v>
      </c>
      <c r="D39" s="12">
        <f>C39*_xlfn.XLOOKUP(B39,Recipes!$A$7:$A$11,Recipes!$J$7:$J$11,0)</f>
        <v/>
      </c>
    </row>
    <row r="40">
      <c r="A40" s="4" t="n">
        <v>46303</v>
      </c>
      <c r="B40" s="9" t="inlineStr">
        <is>
          <t>Bread loaf</t>
        </is>
      </c>
      <c r="C40" s="9" t="n">
        <v>63</v>
      </c>
      <c r="D40" s="12">
        <f>C40*_xlfn.XLOOKUP(B40,Recipes!$A$7:$A$11,Recipes!$J$7:$J$11,0)</f>
        <v/>
      </c>
    </row>
    <row r="41">
      <c r="A41" s="4" t="n">
        <v>46303</v>
      </c>
      <c r="B41" s="9" t="inlineStr">
        <is>
          <t>Pav (6)</t>
        </is>
      </c>
      <c r="C41" s="9" t="n">
        <v>83</v>
      </c>
      <c r="D41" s="12">
        <f>C41*_xlfn.XLOOKUP(B41,Recipes!$A$7:$A$11,Recipes!$J$7:$J$11,0)</f>
        <v/>
      </c>
    </row>
    <row r="42">
      <c r="A42" s="4" t="n">
        <v>46303</v>
      </c>
      <c r="B42" s="9" t="inlineStr">
        <is>
          <t>Cake 500 g</t>
        </is>
      </c>
      <c r="C42" s="9" t="n">
        <v>7</v>
      </c>
      <c r="D42" s="12">
        <f>C42*_xlfn.XLOOKUP(B42,Recipes!$A$7:$A$11,Recipes!$J$7:$J$11,0)</f>
        <v/>
      </c>
    </row>
    <row r="43">
      <c r="A43" s="4" t="n">
        <v>46303</v>
      </c>
      <c r="B43" s="9" t="inlineStr">
        <is>
          <t>Cookies 250 g</t>
        </is>
      </c>
      <c r="C43" s="9" t="n">
        <v>19</v>
      </c>
      <c r="D43" s="12">
        <f>C43*_xlfn.XLOOKUP(B43,Recipes!$A$7:$A$11,Recipes!$J$7:$J$11,0)</f>
        <v/>
      </c>
    </row>
    <row r="44">
      <c r="A44" s="4" t="n">
        <v>46303</v>
      </c>
      <c r="B44" s="9" t="inlineStr">
        <is>
          <t>Muffin</t>
        </is>
      </c>
      <c r="C44" s="9" t="n">
        <v>43</v>
      </c>
      <c r="D44" s="12">
        <f>C44*_xlfn.XLOOKUP(B44,Recipes!$A$7:$A$11,Recipes!$J$7:$J$11,0)</f>
        <v/>
      </c>
    </row>
    <row r="45">
      <c r="A45" s="4" t="n">
        <v>46304</v>
      </c>
      <c r="B45" s="9" t="inlineStr">
        <is>
          <t>Bread loaf</t>
        </is>
      </c>
      <c r="C45" s="9" t="n">
        <v>61</v>
      </c>
      <c r="D45" s="12">
        <f>C45*_xlfn.XLOOKUP(B45,Recipes!$A$7:$A$11,Recipes!$J$7:$J$11,0)</f>
        <v/>
      </c>
    </row>
    <row r="46">
      <c r="A46" s="4" t="n">
        <v>46304</v>
      </c>
      <c r="B46" s="9" t="inlineStr">
        <is>
          <t>Pav (6)</t>
        </is>
      </c>
      <c r="C46" s="9" t="n">
        <v>87</v>
      </c>
      <c r="D46" s="12">
        <f>C46*_xlfn.XLOOKUP(B46,Recipes!$A$7:$A$11,Recipes!$J$7:$J$11,0)</f>
        <v/>
      </c>
    </row>
    <row r="47">
      <c r="A47" s="4" t="n">
        <v>46304</v>
      </c>
      <c r="B47" s="9" t="inlineStr">
        <is>
          <t>Cake 500 g</t>
        </is>
      </c>
      <c r="C47" s="9" t="n">
        <v>7</v>
      </c>
      <c r="D47" s="12">
        <f>C47*_xlfn.XLOOKUP(B47,Recipes!$A$7:$A$11,Recipes!$J$7:$J$11,0)</f>
        <v/>
      </c>
    </row>
    <row r="48">
      <c r="A48" s="4" t="n">
        <v>46304</v>
      </c>
      <c r="B48" s="9" t="inlineStr">
        <is>
          <t>Cookies 250 g</t>
        </is>
      </c>
      <c r="C48" s="9" t="n">
        <v>22</v>
      </c>
      <c r="D48" s="12">
        <f>C48*_xlfn.XLOOKUP(B48,Recipes!$A$7:$A$11,Recipes!$J$7:$J$11,0)</f>
        <v/>
      </c>
    </row>
    <row r="49">
      <c r="A49" s="4" t="n">
        <v>46304</v>
      </c>
      <c r="B49" s="9" t="inlineStr">
        <is>
          <t>Muffin</t>
        </is>
      </c>
      <c r="C49" s="9" t="n">
        <v>38</v>
      </c>
      <c r="D49" s="12">
        <f>C49*_xlfn.XLOOKUP(B49,Recipes!$A$7:$A$11,Recipes!$J$7:$J$11,0)</f>
        <v/>
      </c>
    </row>
    <row r="50">
      <c r="A50" s="4" t="n">
        <v>46305</v>
      </c>
      <c r="B50" s="9" t="inlineStr">
        <is>
          <t>Bread loaf</t>
        </is>
      </c>
      <c r="C50" s="9" t="n">
        <v>55</v>
      </c>
      <c r="D50" s="12">
        <f>C50*_xlfn.XLOOKUP(B50,Recipes!$A$7:$A$11,Recipes!$J$7:$J$11,0)</f>
        <v/>
      </c>
    </row>
    <row r="51">
      <c r="A51" s="4" t="n">
        <v>46305</v>
      </c>
      <c r="B51" s="9" t="inlineStr">
        <is>
          <t>Pav (6)</t>
        </is>
      </c>
      <c r="C51" s="9" t="n">
        <v>73</v>
      </c>
      <c r="D51" s="12">
        <f>C51*_xlfn.XLOOKUP(B51,Recipes!$A$7:$A$11,Recipes!$J$7:$J$11,0)</f>
        <v/>
      </c>
    </row>
    <row r="52">
      <c r="A52" s="4" t="n">
        <v>46305</v>
      </c>
      <c r="B52" s="9" t="inlineStr">
        <is>
          <t>Cake 500 g</t>
        </is>
      </c>
      <c r="C52" s="9" t="n">
        <v>8</v>
      </c>
      <c r="D52" s="12">
        <f>C52*_xlfn.XLOOKUP(B52,Recipes!$A$7:$A$11,Recipes!$J$7:$J$11,0)</f>
        <v/>
      </c>
    </row>
    <row r="53">
      <c r="A53" s="4" t="n">
        <v>46305</v>
      </c>
      <c r="B53" s="9" t="inlineStr">
        <is>
          <t>Cookies 250 g</t>
        </is>
      </c>
      <c r="C53" s="9" t="n">
        <v>21</v>
      </c>
      <c r="D53" s="12">
        <f>C53*_xlfn.XLOOKUP(B53,Recipes!$A$7:$A$11,Recipes!$J$7:$J$11,0)</f>
        <v/>
      </c>
    </row>
    <row r="54">
      <c r="A54" s="4" t="n">
        <v>46305</v>
      </c>
      <c r="B54" s="9" t="inlineStr">
        <is>
          <t>Muffin</t>
        </is>
      </c>
      <c r="C54" s="9" t="n">
        <v>44</v>
      </c>
      <c r="D54" s="12">
        <f>C54*_xlfn.XLOOKUP(B54,Recipes!$A$7:$A$11,Recipes!$J$7:$J$11,0)</f>
        <v/>
      </c>
    </row>
    <row r="55">
      <c r="A55" s="4" t="n">
        <v>46306</v>
      </c>
      <c r="B55" s="9" t="inlineStr">
        <is>
          <t>Bread loaf</t>
        </is>
      </c>
      <c r="C55" s="9" t="n">
        <v>57</v>
      </c>
      <c r="D55" s="12">
        <f>C55*_xlfn.XLOOKUP(B55,Recipes!$A$7:$A$11,Recipes!$J$7:$J$11,0)</f>
        <v/>
      </c>
    </row>
    <row r="56">
      <c r="A56" s="4" t="n">
        <v>46306</v>
      </c>
      <c r="B56" s="9" t="inlineStr">
        <is>
          <t>Pav (6)</t>
        </is>
      </c>
      <c r="C56" s="9" t="n">
        <v>86</v>
      </c>
      <c r="D56" s="12">
        <f>C56*_xlfn.XLOOKUP(B56,Recipes!$A$7:$A$11,Recipes!$J$7:$J$11,0)</f>
        <v/>
      </c>
    </row>
    <row r="57">
      <c r="A57" s="4" t="n">
        <v>46306</v>
      </c>
      <c r="B57" s="9" t="inlineStr">
        <is>
          <t>Cake 500 g</t>
        </is>
      </c>
      <c r="C57" s="9" t="n">
        <v>8</v>
      </c>
      <c r="D57" s="12">
        <f>C57*_xlfn.XLOOKUP(B57,Recipes!$A$7:$A$11,Recipes!$J$7:$J$11,0)</f>
        <v/>
      </c>
    </row>
    <row r="58">
      <c r="A58" s="4" t="n">
        <v>46306</v>
      </c>
      <c r="B58" s="9" t="inlineStr">
        <is>
          <t>Cookies 250 g</t>
        </is>
      </c>
      <c r="C58" s="9" t="n">
        <v>18</v>
      </c>
      <c r="D58" s="12">
        <f>C58*_xlfn.XLOOKUP(B58,Recipes!$A$7:$A$11,Recipes!$J$7:$J$11,0)</f>
        <v/>
      </c>
    </row>
    <row r="59">
      <c r="A59" s="4" t="n">
        <v>46306</v>
      </c>
      <c r="B59" s="9" t="inlineStr">
        <is>
          <t>Muffin</t>
        </is>
      </c>
      <c r="C59" s="9" t="n">
        <v>39</v>
      </c>
      <c r="D59" s="12">
        <f>C59*_xlfn.XLOOKUP(B59,Recipes!$A$7:$A$11,Recipes!$J$7:$J$11,0)</f>
        <v/>
      </c>
    </row>
    <row r="60">
      <c r="A60" s="4" t="n">
        <v>46307</v>
      </c>
      <c r="B60" s="9" t="inlineStr">
        <is>
          <t>Bread loaf</t>
        </is>
      </c>
      <c r="C60" s="9" t="n">
        <v>63</v>
      </c>
      <c r="D60" s="12">
        <f>C60*_xlfn.XLOOKUP(B60,Recipes!$A$7:$A$11,Recipes!$J$7:$J$11,0)</f>
        <v/>
      </c>
    </row>
    <row r="61">
      <c r="A61" s="4" t="n">
        <v>46307</v>
      </c>
      <c r="B61" s="9" t="inlineStr">
        <is>
          <t>Pav (6)</t>
        </is>
      </c>
      <c r="C61" s="9" t="n">
        <v>75</v>
      </c>
      <c r="D61" s="12">
        <f>C61*_xlfn.XLOOKUP(B61,Recipes!$A$7:$A$11,Recipes!$J$7:$J$11,0)</f>
        <v/>
      </c>
    </row>
    <row r="62">
      <c r="A62" s="4" t="n">
        <v>46307</v>
      </c>
      <c r="B62" s="9" t="inlineStr">
        <is>
          <t>Cake 500 g</t>
        </is>
      </c>
      <c r="C62" s="9" t="n">
        <v>7</v>
      </c>
      <c r="D62" s="12">
        <f>C62*_xlfn.XLOOKUP(B62,Recipes!$A$7:$A$11,Recipes!$J$7:$J$11,0)</f>
        <v/>
      </c>
    </row>
    <row r="63">
      <c r="A63" s="4" t="n">
        <v>46307</v>
      </c>
      <c r="B63" s="9" t="inlineStr">
        <is>
          <t>Cookies 250 g</t>
        </is>
      </c>
      <c r="C63" s="9" t="n">
        <v>20</v>
      </c>
      <c r="D63" s="12">
        <f>C63*_xlfn.XLOOKUP(B63,Recipes!$A$7:$A$11,Recipes!$J$7:$J$11,0)</f>
        <v/>
      </c>
    </row>
    <row r="64">
      <c r="A64" s="4" t="n">
        <v>46307</v>
      </c>
      <c r="B64" s="9" t="inlineStr">
        <is>
          <t>Muffin</t>
        </is>
      </c>
      <c r="C64" s="9" t="n">
        <v>40</v>
      </c>
      <c r="D64" s="12">
        <f>C64*_xlfn.XLOOKUP(B64,Recipes!$A$7:$A$11,Recipes!$J$7:$J$11,0)</f>
        <v/>
      </c>
    </row>
    <row r="65">
      <c r="A65" s="4" t="n">
        <v>46308</v>
      </c>
      <c r="B65" s="9" t="inlineStr">
        <is>
          <t>Bread loaf</t>
        </is>
      </c>
      <c r="C65" s="9" t="n">
        <v>57</v>
      </c>
      <c r="D65" s="12">
        <f>C65*_xlfn.XLOOKUP(B65,Recipes!$A$7:$A$11,Recipes!$J$7:$J$11,0)</f>
        <v/>
      </c>
    </row>
    <row r="66">
      <c r="A66" s="4" t="n">
        <v>46308</v>
      </c>
      <c r="B66" s="9" t="inlineStr">
        <is>
          <t>Pav (6)</t>
        </is>
      </c>
      <c r="C66" s="9" t="n">
        <v>73</v>
      </c>
      <c r="D66" s="12">
        <f>C66*_xlfn.XLOOKUP(B66,Recipes!$A$7:$A$11,Recipes!$J$7:$J$11,0)</f>
        <v/>
      </c>
    </row>
    <row r="67">
      <c r="A67" s="4" t="n">
        <v>46308</v>
      </c>
      <c r="B67" s="9" t="inlineStr">
        <is>
          <t>Cake 500 g</t>
        </is>
      </c>
      <c r="C67" s="9" t="n">
        <v>8</v>
      </c>
      <c r="D67" s="12">
        <f>C67*_xlfn.XLOOKUP(B67,Recipes!$A$7:$A$11,Recipes!$J$7:$J$11,0)</f>
        <v/>
      </c>
    </row>
    <row r="68">
      <c r="A68" s="4" t="n">
        <v>46308</v>
      </c>
      <c r="B68" s="9" t="inlineStr">
        <is>
          <t>Cookies 250 g</t>
        </is>
      </c>
      <c r="C68" s="9" t="n">
        <v>21</v>
      </c>
      <c r="D68" s="12">
        <f>C68*_xlfn.XLOOKUP(B68,Recipes!$A$7:$A$11,Recipes!$J$7:$J$11,0)</f>
        <v/>
      </c>
    </row>
    <row r="69">
      <c r="A69" s="4" t="n">
        <v>46308</v>
      </c>
      <c r="B69" s="9" t="inlineStr">
        <is>
          <t>Muffin</t>
        </is>
      </c>
      <c r="C69" s="9" t="n">
        <v>39</v>
      </c>
      <c r="D69" s="12">
        <f>C69*_xlfn.XLOOKUP(B69,Recipes!$A$7:$A$11,Recipes!$J$7:$J$11,0)</f>
        <v/>
      </c>
    </row>
    <row r="70">
      <c r="A70" s="4" t="n">
        <v>46309</v>
      </c>
      <c r="B70" s="9" t="inlineStr">
        <is>
          <t>Bread loaf</t>
        </is>
      </c>
      <c r="C70" s="9" t="n">
        <v>61</v>
      </c>
      <c r="D70" s="12">
        <f>C70*_xlfn.XLOOKUP(B70,Recipes!$A$7:$A$11,Recipes!$J$7:$J$11,0)</f>
        <v/>
      </c>
    </row>
    <row r="71">
      <c r="A71" s="4" t="n">
        <v>46309</v>
      </c>
      <c r="B71" s="9" t="inlineStr">
        <is>
          <t>Pav (6)</t>
        </is>
      </c>
      <c r="C71" s="9" t="n">
        <v>78</v>
      </c>
      <c r="D71" s="12">
        <f>C71*_xlfn.XLOOKUP(B71,Recipes!$A$7:$A$11,Recipes!$J$7:$J$11,0)</f>
        <v/>
      </c>
    </row>
    <row r="72">
      <c r="A72" s="4" t="n">
        <v>46309</v>
      </c>
      <c r="B72" s="9" t="inlineStr">
        <is>
          <t>Cake 500 g</t>
        </is>
      </c>
      <c r="C72" s="9" t="n">
        <v>8</v>
      </c>
      <c r="D72" s="12">
        <f>C72*_xlfn.XLOOKUP(B72,Recipes!$A$7:$A$11,Recipes!$J$7:$J$11,0)</f>
        <v/>
      </c>
    </row>
    <row r="73">
      <c r="A73" s="4" t="n">
        <v>46309</v>
      </c>
      <c r="B73" s="9" t="inlineStr">
        <is>
          <t>Cookies 250 g</t>
        </is>
      </c>
      <c r="C73" s="9" t="n">
        <v>20</v>
      </c>
      <c r="D73" s="12">
        <f>C73*_xlfn.XLOOKUP(B73,Recipes!$A$7:$A$11,Recipes!$J$7:$J$11,0)</f>
        <v/>
      </c>
    </row>
    <row r="74">
      <c r="A74" s="4" t="n">
        <v>46309</v>
      </c>
      <c r="B74" s="9" t="inlineStr">
        <is>
          <t>Muffin</t>
        </is>
      </c>
      <c r="C74" s="9" t="n">
        <v>37</v>
      </c>
      <c r="D74" s="12">
        <f>C74*_xlfn.XLOOKUP(B74,Recipes!$A$7:$A$11,Recipes!$J$7:$J$11,0)</f>
        <v/>
      </c>
    </row>
    <row r="75">
      <c r="A75" s="4" t="n">
        <v>46310</v>
      </c>
      <c r="B75" s="9" t="inlineStr">
        <is>
          <t>Bread loaf</t>
        </is>
      </c>
      <c r="C75" s="9" t="n">
        <v>65</v>
      </c>
      <c r="D75" s="12">
        <f>C75*_xlfn.XLOOKUP(B75,Recipes!$A$7:$A$11,Recipes!$J$7:$J$11,0)</f>
        <v/>
      </c>
    </row>
    <row r="76">
      <c r="A76" s="4" t="n">
        <v>46310</v>
      </c>
      <c r="B76" s="9" t="inlineStr">
        <is>
          <t>Pav (6)</t>
        </is>
      </c>
      <c r="C76" s="9" t="n">
        <v>87</v>
      </c>
      <c r="D76" s="12">
        <f>C76*_xlfn.XLOOKUP(B76,Recipes!$A$7:$A$11,Recipes!$J$7:$J$11,0)</f>
        <v/>
      </c>
    </row>
    <row r="77">
      <c r="A77" s="4" t="n">
        <v>46310</v>
      </c>
      <c r="B77" s="9" t="inlineStr">
        <is>
          <t>Cake 500 g</t>
        </is>
      </c>
      <c r="C77" s="9" t="n">
        <v>8</v>
      </c>
      <c r="D77" s="12">
        <f>C77*_xlfn.XLOOKUP(B77,Recipes!$A$7:$A$11,Recipes!$J$7:$J$11,0)</f>
        <v/>
      </c>
    </row>
    <row r="78">
      <c r="A78" s="4" t="n">
        <v>46310</v>
      </c>
      <c r="B78" s="9" t="inlineStr">
        <is>
          <t>Cookies 250 g</t>
        </is>
      </c>
      <c r="C78" s="9" t="n">
        <v>18</v>
      </c>
      <c r="D78" s="12">
        <f>C78*_xlfn.XLOOKUP(B78,Recipes!$A$7:$A$11,Recipes!$J$7:$J$11,0)</f>
        <v/>
      </c>
    </row>
    <row r="79">
      <c r="A79" s="4" t="n">
        <v>46310</v>
      </c>
      <c r="B79" s="9" t="inlineStr">
        <is>
          <t>Muffin</t>
        </is>
      </c>
      <c r="C79" s="9" t="n">
        <v>38</v>
      </c>
      <c r="D79" s="12">
        <f>C79*_xlfn.XLOOKUP(B79,Recipes!$A$7:$A$11,Recipes!$J$7:$J$11,0)</f>
        <v/>
      </c>
    </row>
    <row r="80">
      <c r="A80" s="4" t="n">
        <v>46311</v>
      </c>
      <c r="B80" s="9" t="inlineStr">
        <is>
          <t>Bread loaf</t>
        </is>
      </c>
      <c r="C80" s="9" t="n">
        <v>54</v>
      </c>
      <c r="D80" s="12">
        <f>C80*_xlfn.XLOOKUP(B80,Recipes!$A$7:$A$11,Recipes!$J$7:$J$11,0)</f>
        <v/>
      </c>
    </row>
    <row r="81">
      <c r="A81" s="4" t="n">
        <v>46311</v>
      </c>
      <c r="B81" s="9" t="inlineStr">
        <is>
          <t>Pav (6)</t>
        </is>
      </c>
      <c r="C81" s="9" t="n">
        <v>84</v>
      </c>
      <c r="D81" s="12">
        <f>C81*_xlfn.XLOOKUP(B81,Recipes!$A$7:$A$11,Recipes!$J$7:$J$11,0)</f>
        <v/>
      </c>
    </row>
    <row r="82">
      <c r="A82" s="4" t="n">
        <v>46311</v>
      </c>
      <c r="B82" s="9" t="inlineStr">
        <is>
          <t>Cake 500 g</t>
        </is>
      </c>
      <c r="C82" s="9" t="n">
        <v>8</v>
      </c>
      <c r="D82" s="12">
        <f>C82*_xlfn.XLOOKUP(B82,Recipes!$A$7:$A$11,Recipes!$J$7:$J$11,0)</f>
        <v/>
      </c>
    </row>
    <row r="83">
      <c r="A83" s="4" t="n">
        <v>46311</v>
      </c>
      <c r="B83" s="9" t="inlineStr">
        <is>
          <t>Cookies 250 g</t>
        </is>
      </c>
      <c r="C83" s="9" t="n">
        <v>20</v>
      </c>
      <c r="D83" s="12">
        <f>C83*_xlfn.XLOOKUP(B83,Recipes!$A$7:$A$11,Recipes!$J$7:$J$11,0)</f>
        <v/>
      </c>
    </row>
    <row r="84">
      <c r="A84" s="4" t="n">
        <v>46311</v>
      </c>
      <c r="B84" s="9" t="inlineStr">
        <is>
          <t>Muffin</t>
        </is>
      </c>
      <c r="C84" s="9" t="n">
        <v>39</v>
      </c>
      <c r="D84" s="12">
        <f>C84*_xlfn.XLOOKUP(B84,Recipes!$A$7:$A$11,Recipes!$J$7:$J$11,0)</f>
        <v/>
      </c>
    </row>
    <row r="85">
      <c r="A85" s="4" t="n">
        <v>46312</v>
      </c>
      <c r="B85" s="9" t="inlineStr">
        <is>
          <t>Bread loaf</t>
        </is>
      </c>
      <c r="C85" s="9" t="n">
        <v>64</v>
      </c>
      <c r="D85" s="12">
        <f>C85*_xlfn.XLOOKUP(B85,Recipes!$A$7:$A$11,Recipes!$J$7:$J$11,0)</f>
        <v/>
      </c>
    </row>
    <row r="86">
      <c r="A86" s="4" t="n">
        <v>46312</v>
      </c>
      <c r="B86" s="9" t="inlineStr">
        <is>
          <t>Pav (6)</t>
        </is>
      </c>
      <c r="C86" s="9" t="n">
        <v>75</v>
      </c>
      <c r="D86" s="12">
        <f>C86*_xlfn.XLOOKUP(B86,Recipes!$A$7:$A$11,Recipes!$J$7:$J$11,0)</f>
        <v/>
      </c>
    </row>
    <row r="87">
      <c r="A87" s="4" t="n">
        <v>46312</v>
      </c>
      <c r="B87" s="9" t="inlineStr">
        <is>
          <t>Cake 500 g</t>
        </is>
      </c>
      <c r="C87" s="9" t="n">
        <v>8</v>
      </c>
      <c r="D87" s="12">
        <f>C87*_xlfn.XLOOKUP(B87,Recipes!$A$7:$A$11,Recipes!$J$7:$J$11,0)</f>
        <v/>
      </c>
    </row>
    <row r="88">
      <c r="A88" s="4" t="n">
        <v>46312</v>
      </c>
      <c r="B88" s="9" t="inlineStr">
        <is>
          <t>Cookies 250 g</t>
        </is>
      </c>
      <c r="C88" s="9" t="n">
        <v>21</v>
      </c>
      <c r="D88" s="12">
        <f>C88*_xlfn.XLOOKUP(B88,Recipes!$A$7:$A$11,Recipes!$J$7:$J$11,0)</f>
        <v/>
      </c>
    </row>
    <row r="89">
      <c r="A89" s="4" t="n">
        <v>46312</v>
      </c>
      <c r="B89" s="9" t="inlineStr">
        <is>
          <t>Muffin</t>
        </is>
      </c>
      <c r="C89" s="9" t="n">
        <v>40</v>
      </c>
      <c r="D89" s="12">
        <f>C89*_xlfn.XLOOKUP(B89,Recipes!$A$7:$A$11,Recipes!$J$7:$J$11,0)</f>
        <v/>
      </c>
    </row>
  </sheetData>
  <dataValidations count="1">
    <dataValidation sqref="B5:B1000" showDropDown="0" showInputMessage="0" showErrorMessage="1" allowBlank="1" errorTitle="Not in the list" error="Pick a value from the list" type="list">
      <formula1>=Recipes!$A$7:$A$11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6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0" customWidth="1" min="3" max="3"/>
    <col width="9" customWidth="1" min="4" max="4"/>
    <col width="11" customWidth="1" min="5" max="5"/>
  </cols>
  <sheetData>
    <row r="1">
      <c r="A1" s="1" t="inlineStr">
        <is>
          <t>Sales log</t>
        </is>
      </c>
    </row>
    <row r="2">
      <c r="A2" s="2" t="inlineStr">
        <is>
          <t>One row per product per day per channel.</t>
        </is>
      </c>
    </row>
    <row r="4">
      <c r="A4" s="7" t="inlineStr">
        <is>
          <t>Date</t>
        </is>
      </c>
      <c r="B4" s="7" t="inlineStr">
        <is>
          <t>Product</t>
        </is>
      </c>
      <c r="C4" s="7" t="inlineStr">
        <is>
          <t>Units sold</t>
        </is>
      </c>
      <c r="D4" s="7" t="inlineStr">
        <is>
          <t>Channel</t>
        </is>
      </c>
      <c r="E4" s="7" t="inlineStr">
        <is>
          <t>Amount (₹)</t>
        </is>
      </c>
    </row>
    <row r="5">
      <c r="A5" s="4" t="n">
        <v>46296</v>
      </c>
      <c r="B5" s="9" t="inlineStr">
        <is>
          <t>Bread loaf</t>
        </is>
      </c>
      <c r="C5" s="9" t="n">
        <v>50</v>
      </c>
      <c r="D5" s="9" t="inlineStr">
        <is>
          <t>Counter</t>
        </is>
      </c>
      <c r="E5" s="12">
        <f>C5*_xlfn.XLOOKUP(B5,Recipes!$A$7:$A$11,Recipes!$B$7:$B$11,0)</f>
        <v/>
      </c>
    </row>
    <row r="6">
      <c r="A6" s="4" t="n">
        <v>46296</v>
      </c>
      <c r="B6" s="9" t="inlineStr">
        <is>
          <t>Bread loaf</t>
        </is>
      </c>
      <c r="C6" s="9" t="n">
        <v>1</v>
      </c>
      <c r="D6" s="9" t="inlineStr">
        <is>
          <t>Order</t>
        </is>
      </c>
      <c r="E6" s="12">
        <f>C6*_xlfn.XLOOKUP(B6,Recipes!$A$7:$A$11,Recipes!$B$7:$B$11,0)</f>
        <v/>
      </c>
    </row>
    <row r="7">
      <c r="A7" s="4" t="n">
        <v>46296</v>
      </c>
      <c r="B7" s="9" t="inlineStr">
        <is>
          <t>Pav (6)</t>
        </is>
      </c>
      <c r="C7" s="9" t="n">
        <v>81</v>
      </c>
      <c r="D7" s="9" t="inlineStr">
        <is>
          <t>Counter</t>
        </is>
      </c>
      <c r="E7" s="12">
        <f>C7*_xlfn.XLOOKUP(B7,Recipes!$A$7:$A$11,Recipes!$B$7:$B$11,0)</f>
        <v/>
      </c>
    </row>
    <row r="8">
      <c r="A8" s="4" t="n">
        <v>46296</v>
      </c>
      <c r="B8" s="9" t="inlineStr">
        <is>
          <t>Pav (6)</t>
        </is>
      </c>
      <c r="C8" s="9" t="n">
        <v>1</v>
      </c>
      <c r="D8" s="9" t="inlineStr">
        <is>
          <t>Order</t>
        </is>
      </c>
      <c r="E8" s="12">
        <f>C8*_xlfn.XLOOKUP(B8,Recipes!$A$7:$A$11,Recipes!$B$7:$B$11,0)</f>
        <v/>
      </c>
    </row>
    <row r="9">
      <c r="A9" s="4" t="n">
        <v>46296</v>
      </c>
      <c r="B9" s="9" t="inlineStr">
        <is>
          <t>Cake 500 g</t>
        </is>
      </c>
      <c r="C9" s="9" t="n">
        <v>7</v>
      </c>
      <c r="D9" s="9" t="inlineStr">
        <is>
          <t>Counter</t>
        </is>
      </c>
      <c r="E9" s="12">
        <f>C9*_xlfn.XLOOKUP(B9,Recipes!$A$7:$A$11,Recipes!$B$7:$B$11,0)</f>
        <v/>
      </c>
    </row>
    <row r="10">
      <c r="A10" s="4" t="n">
        <v>46296</v>
      </c>
      <c r="B10" s="9" t="inlineStr">
        <is>
          <t>Cookies 250 g</t>
        </is>
      </c>
      <c r="C10" s="9" t="n">
        <v>19</v>
      </c>
      <c r="D10" s="9" t="inlineStr">
        <is>
          <t>Counter</t>
        </is>
      </c>
      <c r="E10" s="12">
        <f>C10*_xlfn.XLOOKUP(B10,Recipes!$A$7:$A$11,Recipes!$B$7:$B$11,0)</f>
        <v/>
      </c>
    </row>
    <row r="11">
      <c r="A11" s="4" t="n">
        <v>46296</v>
      </c>
      <c r="B11" s="9" t="inlineStr">
        <is>
          <t>Muffin</t>
        </is>
      </c>
      <c r="C11" s="9" t="n">
        <v>32</v>
      </c>
      <c r="D11" s="9" t="inlineStr">
        <is>
          <t>Counter</t>
        </is>
      </c>
      <c r="E11" s="12">
        <f>C11*_xlfn.XLOOKUP(B11,Recipes!$A$7:$A$11,Recipes!$B$7:$B$11,0)</f>
        <v/>
      </c>
    </row>
    <row r="12">
      <c r="A12" s="4" t="n">
        <v>46296</v>
      </c>
      <c r="B12" s="9" t="inlineStr">
        <is>
          <t>Muffin</t>
        </is>
      </c>
      <c r="C12" s="9" t="n">
        <v>3</v>
      </c>
      <c r="D12" s="9" t="inlineStr">
        <is>
          <t>Order</t>
        </is>
      </c>
      <c r="E12" s="12">
        <f>C12*_xlfn.XLOOKUP(B12,Recipes!$A$7:$A$11,Recipes!$B$7:$B$11,0)</f>
        <v/>
      </c>
    </row>
    <row r="13">
      <c r="A13" s="4" t="n">
        <v>46297</v>
      </c>
      <c r="B13" s="9" t="inlineStr">
        <is>
          <t>Bread loaf</t>
        </is>
      </c>
      <c r="C13" s="9" t="n">
        <v>50</v>
      </c>
      <c r="D13" s="9" t="inlineStr">
        <is>
          <t>Counter</t>
        </is>
      </c>
      <c r="E13" s="12">
        <f>C13*_xlfn.XLOOKUP(B13,Recipes!$A$7:$A$11,Recipes!$B$7:$B$11,0)</f>
        <v/>
      </c>
    </row>
    <row r="14">
      <c r="A14" s="4" t="n">
        <v>46297</v>
      </c>
      <c r="B14" s="9" t="inlineStr">
        <is>
          <t>Bread loaf</t>
        </is>
      </c>
      <c r="C14" s="9" t="n">
        <v>7</v>
      </c>
      <c r="D14" s="9" t="inlineStr">
        <is>
          <t>Order</t>
        </is>
      </c>
      <c r="E14" s="12">
        <f>C14*_xlfn.XLOOKUP(B14,Recipes!$A$7:$A$11,Recipes!$B$7:$B$11,0)</f>
        <v/>
      </c>
    </row>
    <row r="15">
      <c r="A15" s="4" t="n">
        <v>46297</v>
      </c>
      <c r="B15" s="9" t="inlineStr">
        <is>
          <t>Pav (6)</t>
        </is>
      </c>
      <c r="C15" s="9" t="n">
        <v>76</v>
      </c>
      <c r="D15" s="9" t="inlineStr">
        <is>
          <t>Counter</t>
        </is>
      </c>
      <c r="E15" s="12">
        <f>C15*_xlfn.XLOOKUP(B15,Recipes!$A$7:$A$11,Recipes!$B$7:$B$11,0)</f>
        <v/>
      </c>
    </row>
    <row r="16">
      <c r="A16" s="4" t="n">
        <v>46297</v>
      </c>
      <c r="B16" s="9" t="inlineStr">
        <is>
          <t>Pav (6)</t>
        </is>
      </c>
      <c r="C16" s="9" t="n">
        <v>6</v>
      </c>
      <c r="D16" s="9" t="inlineStr">
        <is>
          <t>Order</t>
        </is>
      </c>
      <c r="E16" s="12">
        <f>C16*_xlfn.XLOOKUP(B16,Recipes!$A$7:$A$11,Recipes!$B$7:$B$11,0)</f>
        <v/>
      </c>
    </row>
    <row r="17">
      <c r="A17" s="4" t="n">
        <v>46297</v>
      </c>
      <c r="B17" s="9" t="inlineStr">
        <is>
          <t>Cake 500 g</t>
        </is>
      </c>
      <c r="C17" s="9" t="n">
        <v>7</v>
      </c>
      <c r="D17" s="9" t="inlineStr">
        <is>
          <t>Counter</t>
        </is>
      </c>
      <c r="E17" s="12">
        <f>C17*_xlfn.XLOOKUP(B17,Recipes!$A$7:$A$11,Recipes!$B$7:$B$11,0)</f>
        <v/>
      </c>
    </row>
    <row r="18">
      <c r="A18" s="4" t="n">
        <v>46297</v>
      </c>
      <c r="B18" s="9" t="inlineStr">
        <is>
          <t>Cookies 250 g</t>
        </is>
      </c>
      <c r="C18" s="9" t="n">
        <v>19</v>
      </c>
      <c r="D18" s="9" t="inlineStr">
        <is>
          <t>Counter</t>
        </is>
      </c>
      <c r="E18" s="12">
        <f>C18*_xlfn.XLOOKUP(B18,Recipes!$A$7:$A$11,Recipes!$B$7:$B$11,0)</f>
        <v/>
      </c>
    </row>
    <row r="19">
      <c r="A19" s="4" t="n">
        <v>46297</v>
      </c>
      <c r="B19" s="9" t="inlineStr">
        <is>
          <t>Cookies 250 g</t>
        </is>
      </c>
      <c r="C19" s="9" t="n">
        <v>1</v>
      </c>
      <c r="D19" s="9" t="inlineStr">
        <is>
          <t>Order</t>
        </is>
      </c>
      <c r="E19" s="12">
        <f>C19*_xlfn.XLOOKUP(B19,Recipes!$A$7:$A$11,Recipes!$B$7:$B$11,0)</f>
        <v/>
      </c>
    </row>
    <row r="20">
      <c r="A20" s="4" t="n">
        <v>46297</v>
      </c>
      <c r="B20" s="9" t="inlineStr">
        <is>
          <t>Muffin</t>
        </is>
      </c>
      <c r="C20" s="9" t="n">
        <v>31</v>
      </c>
      <c r="D20" s="9" t="inlineStr">
        <is>
          <t>Counter</t>
        </is>
      </c>
      <c r="E20" s="12">
        <f>C20*_xlfn.XLOOKUP(B20,Recipes!$A$7:$A$11,Recipes!$B$7:$B$11,0)</f>
        <v/>
      </c>
    </row>
    <row r="21">
      <c r="A21" s="4" t="n">
        <v>46297</v>
      </c>
      <c r="B21" s="9" t="inlineStr">
        <is>
          <t>Muffin</t>
        </is>
      </c>
      <c r="C21" s="9" t="n">
        <v>6</v>
      </c>
      <c r="D21" s="9" t="inlineStr">
        <is>
          <t>Order</t>
        </is>
      </c>
      <c r="E21" s="12">
        <f>C21*_xlfn.XLOOKUP(B21,Recipes!$A$7:$A$11,Recipes!$B$7:$B$11,0)</f>
        <v/>
      </c>
    </row>
    <row r="22">
      <c r="A22" s="4" t="n">
        <v>46298</v>
      </c>
      <c r="B22" s="9" t="inlineStr">
        <is>
          <t>Bread loaf</t>
        </is>
      </c>
      <c r="C22" s="9" t="n">
        <v>52</v>
      </c>
      <c r="D22" s="9" t="inlineStr">
        <is>
          <t>Counter</t>
        </is>
      </c>
      <c r="E22" s="12">
        <f>C22*_xlfn.XLOOKUP(B22,Recipes!$A$7:$A$11,Recipes!$B$7:$B$11,0)</f>
        <v/>
      </c>
    </row>
    <row r="23">
      <c r="A23" s="4" t="n">
        <v>46298</v>
      </c>
      <c r="B23" s="9" t="inlineStr">
        <is>
          <t>Bread loaf</t>
        </is>
      </c>
      <c r="C23" s="9" t="n">
        <v>3</v>
      </c>
      <c r="D23" s="9" t="inlineStr">
        <is>
          <t>Order</t>
        </is>
      </c>
      <c r="E23" s="12">
        <f>C23*_xlfn.XLOOKUP(B23,Recipes!$A$7:$A$11,Recipes!$B$7:$B$11,0)</f>
        <v/>
      </c>
    </row>
    <row r="24">
      <c r="A24" s="4" t="n">
        <v>46298</v>
      </c>
      <c r="B24" s="9" t="inlineStr">
        <is>
          <t>Pav (6)</t>
        </is>
      </c>
      <c r="C24" s="9" t="n">
        <v>62</v>
      </c>
      <c r="D24" s="9" t="inlineStr">
        <is>
          <t>Counter</t>
        </is>
      </c>
      <c r="E24" s="12">
        <f>C24*_xlfn.XLOOKUP(B24,Recipes!$A$7:$A$11,Recipes!$B$7:$B$11,0)</f>
        <v/>
      </c>
    </row>
    <row r="25">
      <c r="A25" s="4" t="n">
        <v>46298</v>
      </c>
      <c r="B25" s="9" t="inlineStr">
        <is>
          <t>Pav (6)</t>
        </is>
      </c>
      <c r="C25" s="9" t="n">
        <v>13</v>
      </c>
      <c r="D25" s="9" t="inlineStr">
        <is>
          <t>Order</t>
        </is>
      </c>
      <c r="E25" s="12">
        <f>C25*_xlfn.XLOOKUP(B25,Recipes!$A$7:$A$11,Recipes!$B$7:$B$11,0)</f>
        <v/>
      </c>
    </row>
    <row r="26">
      <c r="A26" s="4" t="n">
        <v>46298</v>
      </c>
      <c r="B26" s="9" t="inlineStr">
        <is>
          <t>Cake 500 g</t>
        </is>
      </c>
      <c r="C26" s="9" t="n">
        <v>7</v>
      </c>
      <c r="D26" s="9" t="inlineStr">
        <is>
          <t>Counter</t>
        </is>
      </c>
      <c r="E26" s="12">
        <f>C26*_xlfn.XLOOKUP(B26,Recipes!$A$7:$A$11,Recipes!$B$7:$B$11,0)</f>
        <v/>
      </c>
    </row>
    <row r="27">
      <c r="A27" s="4" t="n">
        <v>46298</v>
      </c>
      <c r="B27" s="9" t="inlineStr">
        <is>
          <t>Cookies 250 g</t>
        </is>
      </c>
      <c r="C27" s="9" t="n">
        <v>19</v>
      </c>
      <c r="D27" s="9" t="inlineStr">
        <is>
          <t>Counter</t>
        </is>
      </c>
      <c r="E27" s="12">
        <f>C27*_xlfn.XLOOKUP(B27,Recipes!$A$7:$A$11,Recipes!$B$7:$B$11,0)</f>
        <v/>
      </c>
    </row>
    <row r="28">
      <c r="A28" s="4" t="n">
        <v>46298</v>
      </c>
      <c r="B28" s="9" t="inlineStr">
        <is>
          <t>Cookies 250 g</t>
        </is>
      </c>
      <c r="C28" s="9" t="n">
        <v>1</v>
      </c>
      <c r="D28" s="9" t="inlineStr">
        <is>
          <t>Order</t>
        </is>
      </c>
      <c r="E28" s="12">
        <f>C28*_xlfn.XLOOKUP(B28,Recipes!$A$7:$A$11,Recipes!$B$7:$B$11,0)</f>
        <v/>
      </c>
    </row>
    <row r="29">
      <c r="A29" s="4" t="n">
        <v>46298</v>
      </c>
      <c r="B29" s="9" t="inlineStr">
        <is>
          <t>Muffin</t>
        </is>
      </c>
      <c r="C29" s="9" t="n">
        <v>35</v>
      </c>
      <c r="D29" s="9" t="inlineStr">
        <is>
          <t>Counter</t>
        </is>
      </c>
      <c r="E29" s="12">
        <f>C29*_xlfn.XLOOKUP(B29,Recipes!$A$7:$A$11,Recipes!$B$7:$B$11,0)</f>
        <v/>
      </c>
    </row>
    <row r="30">
      <c r="A30" s="4" t="n">
        <v>46299</v>
      </c>
      <c r="B30" s="9" t="inlineStr">
        <is>
          <t>Bread loaf</t>
        </is>
      </c>
      <c r="C30" s="9" t="n">
        <v>42</v>
      </c>
      <c r="D30" s="9" t="inlineStr">
        <is>
          <t>Counter</t>
        </is>
      </c>
      <c r="E30" s="12">
        <f>C30*_xlfn.XLOOKUP(B30,Recipes!$A$7:$A$11,Recipes!$B$7:$B$11,0)</f>
        <v/>
      </c>
    </row>
    <row r="31">
      <c r="A31" s="4" t="n">
        <v>46299</v>
      </c>
      <c r="B31" s="9" t="inlineStr">
        <is>
          <t>Bread loaf</t>
        </is>
      </c>
      <c r="C31" s="9" t="n">
        <v>8</v>
      </c>
      <c r="D31" s="9" t="inlineStr">
        <is>
          <t>Order</t>
        </is>
      </c>
      <c r="E31" s="12">
        <f>C31*_xlfn.XLOOKUP(B31,Recipes!$A$7:$A$11,Recipes!$B$7:$B$11,0)</f>
        <v/>
      </c>
    </row>
    <row r="32">
      <c r="A32" s="4" t="n">
        <v>46299</v>
      </c>
      <c r="B32" s="9" t="inlineStr">
        <is>
          <t>Pav (6)</t>
        </is>
      </c>
      <c r="C32" s="9" t="n">
        <v>77</v>
      </c>
      <c r="D32" s="9" t="inlineStr">
        <is>
          <t>Counter</t>
        </is>
      </c>
      <c r="E32" s="12">
        <f>C32*_xlfn.XLOOKUP(B32,Recipes!$A$7:$A$11,Recipes!$B$7:$B$11,0)</f>
        <v/>
      </c>
    </row>
    <row r="33">
      <c r="A33" s="4" t="n">
        <v>46299</v>
      </c>
      <c r="B33" s="9" t="inlineStr">
        <is>
          <t>Pav (6)</t>
        </is>
      </c>
      <c r="C33" s="9" t="n">
        <v>6</v>
      </c>
      <c r="D33" s="9" t="inlineStr">
        <is>
          <t>Order</t>
        </is>
      </c>
      <c r="E33" s="12">
        <f>C33*_xlfn.XLOOKUP(B33,Recipes!$A$7:$A$11,Recipes!$B$7:$B$11,0)</f>
        <v/>
      </c>
    </row>
    <row r="34">
      <c r="A34" s="4" t="n">
        <v>46299</v>
      </c>
      <c r="B34" s="9" t="inlineStr">
        <is>
          <t>Cake 500 g</t>
        </is>
      </c>
      <c r="C34" s="9" t="n">
        <v>7</v>
      </c>
      <c r="D34" s="9" t="inlineStr">
        <is>
          <t>Counter</t>
        </is>
      </c>
      <c r="E34" s="12">
        <f>C34*_xlfn.XLOOKUP(B34,Recipes!$A$7:$A$11,Recipes!$B$7:$B$11,0)</f>
        <v/>
      </c>
    </row>
    <row r="35">
      <c r="A35" s="4" t="n">
        <v>46299</v>
      </c>
      <c r="B35" s="9" t="inlineStr">
        <is>
          <t>Cookies 250 g</t>
        </is>
      </c>
      <c r="C35" s="9" t="n">
        <v>17</v>
      </c>
      <c r="D35" s="9" t="inlineStr">
        <is>
          <t>Counter</t>
        </is>
      </c>
      <c r="E35" s="12">
        <f>C35*_xlfn.XLOOKUP(B35,Recipes!$A$7:$A$11,Recipes!$B$7:$B$11,0)</f>
        <v/>
      </c>
    </row>
    <row r="36">
      <c r="A36" s="4" t="n">
        <v>46299</v>
      </c>
      <c r="B36" s="9" t="inlineStr">
        <is>
          <t>Cookies 250 g</t>
        </is>
      </c>
      <c r="C36" s="9" t="n">
        <v>1</v>
      </c>
      <c r="D36" s="9" t="inlineStr">
        <is>
          <t>Order</t>
        </is>
      </c>
      <c r="E36" s="12">
        <f>C36*_xlfn.XLOOKUP(B36,Recipes!$A$7:$A$11,Recipes!$B$7:$B$11,0)</f>
        <v/>
      </c>
    </row>
    <row r="37">
      <c r="A37" s="4" t="n">
        <v>46299</v>
      </c>
      <c r="B37" s="9" t="inlineStr">
        <is>
          <t>Muffin</t>
        </is>
      </c>
      <c r="C37" s="9" t="n">
        <v>39</v>
      </c>
      <c r="D37" s="9" t="inlineStr">
        <is>
          <t>Counter</t>
        </is>
      </c>
      <c r="E37" s="12">
        <f>C37*_xlfn.XLOOKUP(B37,Recipes!$A$7:$A$11,Recipes!$B$7:$B$11,0)</f>
        <v/>
      </c>
    </row>
    <row r="38">
      <c r="A38" s="4" t="n">
        <v>46299</v>
      </c>
      <c r="B38" s="9" t="inlineStr">
        <is>
          <t>Muffin</t>
        </is>
      </c>
      <c r="C38" s="9" t="n">
        <v>4</v>
      </c>
      <c r="D38" s="9" t="inlineStr">
        <is>
          <t>Order</t>
        </is>
      </c>
      <c r="E38" s="12">
        <f>C38*_xlfn.XLOOKUP(B38,Recipes!$A$7:$A$11,Recipes!$B$7:$B$11,0)</f>
        <v/>
      </c>
    </row>
    <row r="39">
      <c r="A39" s="4" t="n">
        <v>46300</v>
      </c>
      <c r="B39" s="9" t="inlineStr">
        <is>
          <t>Bread loaf</t>
        </is>
      </c>
      <c r="C39" s="9" t="n">
        <v>52</v>
      </c>
      <c r="D39" s="9" t="inlineStr">
        <is>
          <t>Counter</t>
        </is>
      </c>
      <c r="E39" s="12">
        <f>C39*_xlfn.XLOOKUP(B39,Recipes!$A$7:$A$11,Recipes!$B$7:$B$11,0)</f>
        <v/>
      </c>
    </row>
    <row r="40">
      <c r="A40" s="4" t="n">
        <v>46300</v>
      </c>
      <c r="B40" s="9" t="inlineStr">
        <is>
          <t>Bread loaf</t>
        </is>
      </c>
      <c r="C40" s="9" t="n">
        <v>5</v>
      </c>
      <c r="D40" s="9" t="inlineStr">
        <is>
          <t>Order</t>
        </is>
      </c>
      <c r="E40" s="12">
        <f>C40*_xlfn.XLOOKUP(B40,Recipes!$A$7:$A$11,Recipes!$B$7:$B$11,0)</f>
        <v/>
      </c>
    </row>
    <row r="41">
      <c r="A41" s="4" t="n">
        <v>46300</v>
      </c>
      <c r="B41" s="9" t="inlineStr">
        <is>
          <t>Pav (6)</t>
        </is>
      </c>
      <c r="C41" s="9" t="n">
        <v>67</v>
      </c>
      <c r="D41" s="9" t="inlineStr">
        <is>
          <t>Counter</t>
        </is>
      </c>
      <c r="E41" s="12">
        <f>C41*_xlfn.XLOOKUP(B41,Recipes!$A$7:$A$11,Recipes!$B$7:$B$11,0)</f>
        <v/>
      </c>
    </row>
    <row r="42">
      <c r="A42" s="4" t="n">
        <v>46300</v>
      </c>
      <c r="B42" s="9" t="inlineStr">
        <is>
          <t>Pav (6)</t>
        </is>
      </c>
      <c r="C42" s="9" t="n">
        <v>10</v>
      </c>
      <c r="D42" s="9" t="inlineStr">
        <is>
          <t>Order</t>
        </is>
      </c>
      <c r="E42" s="12">
        <f>C42*_xlfn.XLOOKUP(B42,Recipes!$A$7:$A$11,Recipes!$B$7:$B$11,0)</f>
        <v/>
      </c>
    </row>
    <row r="43">
      <c r="A43" s="4" t="n">
        <v>46300</v>
      </c>
      <c r="B43" s="9" t="inlineStr">
        <is>
          <t>Cake 500 g</t>
        </is>
      </c>
      <c r="C43" s="9" t="n">
        <v>6</v>
      </c>
      <c r="D43" s="9" t="inlineStr">
        <is>
          <t>Counter</t>
        </is>
      </c>
      <c r="E43" s="12">
        <f>C43*_xlfn.XLOOKUP(B43,Recipes!$A$7:$A$11,Recipes!$B$7:$B$11,0)</f>
        <v/>
      </c>
    </row>
    <row r="44">
      <c r="A44" s="4" t="n">
        <v>46300</v>
      </c>
      <c r="B44" s="9" t="inlineStr">
        <is>
          <t>Cake 500 g</t>
        </is>
      </c>
      <c r="C44" s="9" t="n">
        <v>1</v>
      </c>
      <c r="D44" s="9" t="inlineStr">
        <is>
          <t>Order</t>
        </is>
      </c>
      <c r="E44" s="12">
        <f>C44*_xlfn.XLOOKUP(B44,Recipes!$A$7:$A$11,Recipes!$B$7:$B$11,0)</f>
        <v/>
      </c>
    </row>
    <row r="45">
      <c r="A45" s="4" t="n">
        <v>46300</v>
      </c>
      <c r="B45" s="9" t="inlineStr">
        <is>
          <t>Cookies 250 g</t>
        </is>
      </c>
      <c r="C45" s="9" t="n">
        <v>13</v>
      </c>
      <c r="D45" s="9" t="inlineStr">
        <is>
          <t>Counter</t>
        </is>
      </c>
      <c r="E45" s="12">
        <f>C45*_xlfn.XLOOKUP(B45,Recipes!$A$7:$A$11,Recipes!$B$7:$B$11,0)</f>
        <v/>
      </c>
    </row>
    <row r="46">
      <c r="A46" s="4" t="n">
        <v>46300</v>
      </c>
      <c r="B46" s="9" t="inlineStr">
        <is>
          <t>Cookies 250 g</t>
        </is>
      </c>
      <c r="C46" s="9" t="n">
        <v>4</v>
      </c>
      <c r="D46" s="9" t="inlineStr">
        <is>
          <t>Order</t>
        </is>
      </c>
      <c r="E46" s="12">
        <f>C46*_xlfn.XLOOKUP(B46,Recipes!$A$7:$A$11,Recipes!$B$7:$B$11,0)</f>
        <v/>
      </c>
    </row>
    <row r="47">
      <c r="A47" s="4" t="n">
        <v>46300</v>
      </c>
      <c r="B47" s="9" t="inlineStr">
        <is>
          <t>Muffin</t>
        </is>
      </c>
      <c r="C47" s="9" t="n">
        <v>41</v>
      </c>
      <c r="D47" s="9" t="inlineStr">
        <is>
          <t>Counter</t>
        </is>
      </c>
      <c r="E47" s="12">
        <f>C47*_xlfn.XLOOKUP(B47,Recipes!$A$7:$A$11,Recipes!$B$7:$B$11,0)</f>
        <v/>
      </c>
    </row>
    <row r="48">
      <c r="A48" s="4" t="n">
        <v>46300</v>
      </c>
      <c r="B48" s="9" t="inlineStr">
        <is>
          <t>Muffin</t>
        </is>
      </c>
      <c r="C48" s="9" t="n">
        <v>1</v>
      </c>
      <c r="D48" s="9" t="inlineStr">
        <is>
          <t>Order</t>
        </is>
      </c>
      <c r="E48" s="12">
        <f>C48*_xlfn.XLOOKUP(B48,Recipes!$A$7:$A$11,Recipes!$B$7:$B$11,0)</f>
        <v/>
      </c>
    </row>
    <row r="49">
      <c r="A49" s="4" t="n">
        <v>46301</v>
      </c>
      <c r="B49" s="9" t="inlineStr">
        <is>
          <t>Bread loaf</t>
        </is>
      </c>
      <c r="C49" s="9" t="n">
        <v>55</v>
      </c>
      <c r="D49" s="9" t="inlineStr">
        <is>
          <t>Counter</t>
        </is>
      </c>
      <c r="E49" s="12">
        <f>C49*_xlfn.XLOOKUP(B49,Recipes!$A$7:$A$11,Recipes!$B$7:$B$11,0)</f>
        <v/>
      </c>
    </row>
    <row r="50">
      <c r="A50" s="4" t="n">
        <v>46301</v>
      </c>
      <c r="B50" s="9" t="inlineStr">
        <is>
          <t>Pav (6)</t>
        </is>
      </c>
      <c r="C50" s="9" t="n">
        <v>70</v>
      </c>
      <c r="D50" s="9" t="inlineStr">
        <is>
          <t>Counter</t>
        </is>
      </c>
      <c r="E50" s="12">
        <f>C50*_xlfn.XLOOKUP(B50,Recipes!$A$7:$A$11,Recipes!$B$7:$B$11,0)</f>
        <v/>
      </c>
    </row>
    <row r="51">
      <c r="A51" s="4" t="n">
        <v>46301</v>
      </c>
      <c r="B51" s="9" t="inlineStr">
        <is>
          <t>Pav (6)</t>
        </is>
      </c>
      <c r="C51" s="9" t="n">
        <v>12</v>
      </c>
      <c r="D51" s="9" t="inlineStr">
        <is>
          <t>Order</t>
        </is>
      </c>
      <c r="E51" s="12">
        <f>C51*_xlfn.XLOOKUP(B51,Recipes!$A$7:$A$11,Recipes!$B$7:$B$11,0)</f>
        <v/>
      </c>
    </row>
    <row r="52">
      <c r="A52" s="4" t="n">
        <v>46301</v>
      </c>
      <c r="B52" s="9" t="inlineStr">
        <is>
          <t>Cake 500 g</t>
        </is>
      </c>
      <c r="C52" s="9" t="n">
        <v>7</v>
      </c>
      <c r="D52" s="9" t="inlineStr">
        <is>
          <t>Counter</t>
        </is>
      </c>
      <c r="E52" s="12">
        <f>C52*_xlfn.XLOOKUP(B52,Recipes!$A$7:$A$11,Recipes!$B$7:$B$11,0)</f>
        <v/>
      </c>
    </row>
    <row r="53">
      <c r="A53" s="4" t="n">
        <v>46301</v>
      </c>
      <c r="B53" s="9" t="inlineStr">
        <is>
          <t>Cookies 250 g</t>
        </is>
      </c>
      <c r="C53" s="9" t="n">
        <v>16</v>
      </c>
      <c r="D53" s="9" t="inlineStr">
        <is>
          <t>Counter</t>
        </is>
      </c>
      <c r="E53" s="12">
        <f>C53*_xlfn.XLOOKUP(B53,Recipes!$A$7:$A$11,Recipes!$B$7:$B$11,0)</f>
        <v/>
      </c>
    </row>
    <row r="54">
      <c r="A54" s="4" t="n">
        <v>46301</v>
      </c>
      <c r="B54" s="9" t="inlineStr">
        <is>
          <t>Cookies 250 g</t>
        </is>
      </c>
      <c r="C54" s="9" t="n">
        <v>1</v>
      </c>
      <c r="D54" s="9" t="inlineStr">
        <is>
          <t>Order</t>
        </is>
      </c>
      <c r="E54" s="12">
        <f>C54*_xlfn.XLOOKUP(B54,Recipes!$A$7:$A$11,Recipes!$B$7:$B$11,0)</f>
        <v/>
      </c>
    </row>
    <row r="55">
      <c r="A55" s="4" t="n">
        <v>46301</v>
      </c>
      <c r="B55" s="9" t="inlineStr">
        <is>
          <t>Muffin</t>
        </is>
      </c>
      <c r="C55" s="9" t="n">
        <v>32</v>
      </c>
      <c r="D55" s="9" t="inlineStr">
        <is>
          <t>Counter</t>
        </is>
      </c>
      <c r="E55" s="12">
        <f>C55*_xlfn.XLOOKUP(B55,Recipes!$A$7:$A$11,Recipes!$B$7:$B$11,0)</f>
        <v/>
      </c>
    </row>
    <row r="56">
      <c r="A56" s="4" t="n">
        <v>46301</v>
      </c>
      <c r="B56" s="9" t="inlineStr">
        <is>
          <t>Muffin</t>
        </is>
      </c>
      <c r="C56" s="9" t="n">
        <v>6</v>
      </c>
      <c r="D56" s="9" t="inlineStr">
        <is>
          <t>Order</t>
        </is>
      </c>
      <c r="E56" s="12">
        <f>C56*_xlfn.XLOOKUP(B56,Recipes!$A$7:$A$11,Recipes!$B$7:$B$11,0)</f>
        <v/>
      </c>
    </row>
    <row r="57">
      <c r="A57" s="4" t="n">
        <v>46302</v>
      </c>
      <c r="B57" s="9" t="inlineStr">
        <is>
          <t>Bread loaf</t>
        </is>
      </c>
      <c r="C57" s="9" t="n">
        <v>63</v>
      </c>
      <c r="D57" s="9" t="inlineStr">
        <is>
          <t>Counter</t>
        </is>
      </c>
      <c r="E57" s="12">
        <f>C57*_xlfn.XLOOKUP(B57,Recipes!$A$7:$A$11,Recipes!$B$7:$B$11,0)</f>
        <v/>
      </c>
    </row>
    <row r="58">
      <c r="A58" s="4" t="n">
        <v>46302</v>
      </c>
      <c r="B58" s="9" t="inlineStr">
        <is>
          <t>Bread loaf</t>
        </is>
      </c>
      <c r="C58" s="9" t="n">
        <v>3</v>
      </c>
      <c r="D58" s="9" t="inlineStr">
        <is>
          <t>Order</t>
        </is>
      </c>
      <c r="E58" s="12">
        <f>C58*_xlfn.XLOOKUP(B58,Recipes!$A$7:$A$11,Recipes!$B$7:$B$11,0)</f>
        <v/>
      </c>
    </row>
    <row r="59">
      <c r="A59" s="4" t="n">
        <v>46302</v>
      </c>
      <c r="B59" s="9" t="inlineStr">
        <is>
          <t>Pav (6)</t>
        </is>
      </c>
      <c r="C59" s="9" t="n">
        <v>76</v>
      </c>
      <c r="D59" s="9" t="inlineStr">
        <is>
          <t>Counter</t>
        </is>
      </c>
      <c r="E59" s="12">
        <f>C59*_xlfn.XLOOKUP(B59,Recipes!$A$7:$A$11,Recipes!$B$7:$B$11,0)</f>
        <v/>
      </c>
    </row>
    <row r="60">
      <c r="A60" s="4" t="n">
        <v>46302</v>
      </c>
      <c r="B60" s="9" t="inlineStr">
        <is>
          <t>Pav (6)</t>
        </is>
      </c>
      <c r="C60" s="9" t="n">
        <v>3</v>
      </c>
      <c r="D60" s="9" t="inlineStr">
        <is>
          <t>Order</t>
        </is>
      </c>
      <c r="E60" s="12">
        <f>C60*_xlfn.XLOOKUP(B60,Recipes!$A$7:$A$11,Recipes!$B$7:$B$11,0)</f>
        <v/>
      </c>
    </row>
    <row r="61">
      <c r="A61" s="4" t="n">
        <v>46302</v>
      </c>
      <c r="B61" s="9" t="inlineStr">
        <is>
          <t>Cake 500 g</t>
        </is>
      </c>
      <c r="C61" s="9" t="n">
        <v>6</v>
      </c>
      <c r="D61" s="9" t="inlineStr">
        <is>
          <t>Counter</t>
        </is>
      </c>
      <c r="E61" s="12">
        <f>C61*_xlfn.XLOOKUP(B61,Recipes!$A$7:$A$11,Recipes!$B$7:$B$11,0)</f>
        <v/>
      </c>
    </row>
    <row r="62">
      <c r="A62" s="4" t="n">
        <v>46302</v>
      </c>
      <c r="B62" s="9" t="inlineStr">
        <is>
          <t>Cake 500 g</t>
        </is>
      </c>
      <c r="C62" s="9" t="n">
        <v>1</v>
      </c>
      <c r="D62" s="9" t="inlineStr">
        <is>
          <t>Order</t>
        </is>
      </c>
      <c r="E62" s="12">
        <f>C62*_xlfn.XLOOKUP(B62,Recipes!$A$7:$A$11,Recipes!$B$7:$B$11,0)</f>
        <v/>
      </c>
    </row>
    <row r="63">
      <c r="A63" s="4" t="n">
        <v>46302</v>
      </c>
      <c r="B63" s="9" t="inlineStr">
        <is>
          <t>Cookies 250 g</t>
        </is>
      </c>
      <c r="C63" s="9" t="n">
        <v>16</v>
      </c>
      <c r="D63" s="9" t="inlineStr">
        <is>
          <t>Counter</t>
        </is>
      </c>
      <c r="E63" s="12">
        <f>C63*_xlfn.XLOOKUP(B63,Recipes!$A$7:$A$11,Recipes!$B$7:$B$11,0)</f>
        <v/>
      </c>
    </row>
    <row r="64">
      <c r="A64" s="4" t="n">
        <v>46302</v>
      </c>
      <c r="B64" s="9" t="inlineStr">
        <is>
          <t>Cookies 250 g</t>
        </is>
      </c>
      <c r="C64" s="9" t="n">
        <v>1</v>
      </c>
      <c r="D64" s="9" t="inlineStr">
        <is>
          <t>Order</t>
        </is>
      </c>
      <c r="E64" s="12">
        <f>C64*_xlfn.XLOOKUP(B64,Recipes!$A$7:$A$11,Recipes!$B$7:$B$11,0)</f>
        <v/>
      </c>
    </row>
    <row r="65">
      <c r="A65" s="4" t="n">
        <v>46302</v>
      </c>
      <c r="B65" s="9" t="inlineStr">
        <is>
          <t>Muffin</t>
        </is>
      </c>
      <c r="C65" s="9" t="n">
        <v>36</v>
      </c>
      <c r="D65" s="9" t="inlineStr">
        <is>
          <t>Counter</t>
        </is>
      </c>
      <c r="E65" s="12">
        <f>C65*_xlfn.XLOOKUP(B65,Recipes!$A$7:$A$11,Recipes!$B$7:$B$11,0)</f>
        <v/>
      </c>
    </row>
    <row r="66">
      <c r="A66" s="4" t="n">
        <v>46302</v>
      </c>
      <c r="B66" s="9" t="inlineStr">
        <is>
          <t>Muffin</t>
        </is>
      </c>
      <c r="C66" s="9" t="n">
        <v>7</v>
      </c>
      <c r="D66" s="9" t="inlineStr">
        <is>
          <t>Order</t>
        </is>
      </c>
      <c r="E66" s="12">
        <f>C66*_xlfn.XLOOKUP(B66,Recipes!$A$7:$A$11,Recipes!$B$7:$B$11,0)</f>
        <v/>
      </c>
    </row>
    <row r="67">
      <c r="A67" s="4" t="n">
        <v>46303</v>
      </c>
      <c r="B67" s="9" t="inlineStr">
        <is>
          <t>Bread loaf</t>
        </is>
      </c>
      <c r="C67" s="9" t="n">
        <v>46</v>
      </c>
      <c r="D67" s="9" t="inlineStr">
        <is>
          <t>Counter</t>
        </is>
      </c>
      <c r="E67" s="12">
        <f>C67*_xlfn.XLOOKUP(B67,Recipes!$A$7:$A$11,Recipes!$B$7:$B$11,0)</f>
        <v/>
      </c>
    </row>
    <row r="68">
      <c r="A68" s="4" t="n">
        <v>46303</v>
      </c>
      <c r="B68" s="9" t="inlineStr">
        <is>
          <t>Bread loaf</t>
        </is>
      </c>
      <c r="C68" s="9" t="n">
        <v>13</v>
      </c>
      <c r="D68" s="9" t="inlineStr">
        <is>
          <t>Order</t>
        </is>
      </c>
      <c r="E68" s="12">
        <f>C68*_xlfn.XLOOKUP(B68,Recipes!$A$7:$A$11,Recipes!$B$7:$B$11,0)</f>
        <v/>
      </c>
    </row>
    <row r="69">
      <c r="A69" s="4" t="n">
        <v>46303</v>
      </c>
      <c r="B69" s="9" t="inlineStr">
        <is>
          <t>Pav (6)</t>
        </is>
      </c>
      <c r="C69" s="9" t="n">
        <v>59</v>
      </c>
      <c r="D69" s="9" t="inlineStr">
        <is>
          <t>Counter</t>
        </is>
      </c>
      <c r="E69" s="12">
        <f>C69*_xlfn.XLOOKUP(B69,Recipes!$A$7:$A$11,Recipes!$B$7:$B$11,0)</f>
        <v/>
      </c>
    </row>
    <row r="70">
      <c r="A70" s="4" t="n">
        <v>46303</v>
      </c>
      <c r="B70" s="9" t="inlineStr">
        <is>
          <t>Pav (6)</t>
        </is>
      </c>
      <c r="C70" s="9" t="n">
        <v>15</v>
      </c>
      <c r="D70" s="9" t="inlineStr">
        <is>
          <t>Order</t>
        </is>
      </c>
      <c r="E70" s="12">
        <f>C70*_xlfn.XLOOKUP(B70,Recipes!$A$7:$A$11,Recipes!$B$7:$B$11,0)</f>
        <v/>
      </c>
    </row>
    <row r="71">
      <c r="A71" s="4" t="n">
        <v>46303</v>
      </c>
      <c r="B71" s="9" t="inlineStr">
        <is>
          <t>Cake 500 g</t>
        </is>
      </c>
      <c r="C71" s="9" t="n">
        <v>6</v>
      </c>
      <c r="D71" s="9" t="inlineStr">
        <is>
          <t>Counter</t>
        </is>
      </c>
      <c r="E71" s="12">
        <f>C71*_xlfn.XLOOKUP(B71,Recipes!$A$7:$A$11,Recipes!$B$7:$B$11,0)</f>
        <v/>
      </c>
    </row>
    <row r="72">
      <c r="A72" s="4" t="n">
        <v>46303</v>
      </c>
      <c r="B72" s="9" t="inlineStr">
        <is>
          <t>Cake 500 g</t>
        </is>
      </c>
      <c r="C72" s="9" t="n">
        <v>1</v>
      </c>
      <c r="D72" s="9" t="inlineStr">
        <is>
          <t>Order</t>
        </is>
      </c>
      <c r="E72" s="12">
        <f>C72*_xlfn.XLOOKUP(B72,Recipes!$A$7:$A$11,Recipes!$B$7:$B$11,0)</f>
        <v/>
      </c>
    </row>
    <row r="73">
      <c r="A73" s="4" t="n">
        <v>46303</v>
      </c>
      <c r="B73" s="9" t="inlineStr">
        <is>
          <t>Cookies 250 g</t>
        </is>
      </c>
      <c r="C73" s="9" t="n">
        <v>13</v>
      </c>
      <c r="D73" s="9" t="inlineStr">
        <is>
          <t>Counter</t>
        </is>
      </c>
      <c r="E73" s="12">
        <f>C73*_xlfn.XLOOKUP(B73,Recipes!$A$7:$A$11,Recipes!$B$7:$B$11,0)</f>
        <v/>
      </c>
    </row>
    <row r="74">
      <c r="A74" s="4" t="n">
        <v>46303</v>
      </c>
      <c r="B74" s="9" t="inlineStr">
        <is>
          <t>Cookies 250 g</t>
        </is>
      </c>
      <c r="C74" s="9" t="n">
        <v>4</v>
      </c>
      <c r="D74" s="9" t="inlineStr">
        <is>
          <t>Order</t>
        </is>
      </c>
      <c r="E74" s="12">
        <f>C74*_xlfn.XLOOKUP(B74,Recipes!$A$7:$A$11,Recipes!$B$7:$B$11,0)</f>
        <v/>
      </c>
    </row>
    <row r="75">
      <c r="A75" s="4" t="n">
        <v>46303</v>
      </c>
      <c r="B75" s="9" t="inlineStr">
        <is>
          <t>Muffin</t>
        </is>
      </c>
      <c r="C75" s="9" t="n">
        <v>39</v>
      </c>
      <c r="D75" s="9" t="inlineStr">
        <is>
          <t>Counter</t>
        </is>
      </c>
      <c r="E75" s="12">
        <f>C75*_xlfn.XLOOKUP(B75,Recipes!$A$7:$A$11,Recipes!$B$7:$B$11,0)</f>
        <v/>
      </c>
    </row>
    <row r="76">
      <c r="A76" s="4" t="n">
        <v>46303</v>
      </c>
      <c r="B76" s="9" t="inlineStr">
        <is>
          <t>Muffin</t>
        </is>
      </c>
      <c r="C76" s="9" t="n">
        <v>4</v>
      </c>
      <c r="D76" s="9" t="inlineStr">
        <is>
          <t>Order</t>
        </is>
      </c>
      <c r="E76" s="12">
        <f>C76*_xlfn.XLOOKUP(B76,Recipes!$A$7:$A$11,Recipes!$B$7:$B$11,0)</f>
        <v/>
      </c>
    </row>
    <row r="77">
      <c r="A77" s="4" t="n">
        <v>46304</v>
      </c>
      <c r="B77" s="9" t="inlineStr">
        <is>
          <t>Bread loaf</t>
        </is>
      </c>
      <c r="C77" s="9" t="n">
        <v>43</v>
      </c>
      <c r="D77" s="9" t="inlineStr">
        <is>
          <t>Counter</t>
        </is>
      </c>
      <c r="E77" s="12">
        <f>C77*_xlfn.XLOOKUP(B77,Recipes!$A$7:$A$11,Recipes!$B$7:$B$11,0)</f>
        <v/>
      </c>
    </row>
    <row r="78">
      <c r="A78" s="4" t="n">
        <v>46304</v>
      </c>
      <c r="B78" s="9" t="inlineStr">
        <is>
          <t>Bread loaf</t>
        </is>
      </c>
      <c r="C78" s="9" t="n">
        <v>12</v>
      </c>
      <c r="D78" s="9" t="inlineStr">
        <is>
          <t>Order</t>
        </is>
      </c>
      <c r="E78" s="12">
        <f>C78*_xlfn.XLOOKUP(B78,Recipes!$A$7:$A$11,Recipes!$B$7:$B$11,0)</f>
        <v/>
      </c>
    </row>
    <row r="79">
      <c r="A79" s="4" t="n">
        <v>46304</v>
      </c>
      <c r="B79" s="9" t="inlineStr">
        <is>
          <t>Pav (6)</t>
        </is>
      </c>
      <c r="C79" s="9" t="n">
        <v>75</v>
      </c>
      <c r="D79" s="9" t="inlineStr">
        <is>
          <t>Counter</t>
        </is>
      </c>
      <c r="E79" s="12">
        <f>C79*_xlfn.XLOOKUP(B79,Recipes!$A$7:$A$11,Recipes!$B$7:$B$11,0)</f>
        <v/>
      </c>
    </row>
    <row r="80">
      <c r="A80" s="4" t="n">
        <v>46304</v>
      </c>
      <c r="B80" s="9" t="inlineStr">
        <is>
          <t>Pav (6)</t>
        </is>
      </c>
      <c r="C80" s="9" t="n">
        <v>7</v>
      </c>
      <c r="D80" s="9" t="inlineStr">
        <is>
          <t>Order</t>
        </is>
      </c>
      <c r="E80" s="12">
        <f>C80*_xlfn.XLOOKUP(B80,Recipes!$A$7:$A$11,Recipes!$B$7:$B$11,0)</f>
        <v/>
      </c>
    </row>
    <row r="81">
      <c r="A81" s="4" t="n">
        <v>46304</v>
      </c>
      <c r="B81" s="9" t="inlineStr">
        <is>
          <t>Cake 500 g</t>
        </is>
      </c>
      <c r="C81" s="9" t="n">
        <v>6</v>
      </c>
      <c r="D81" s="9" t="inlineStr">
        <is>
          <t>Counter</t>
        </is>
      </c>
      <c r="E81" s="12">
        <f>C81*_xlfn.XLOOKUP(B81,Recipes!$A$7:$A$11,Recipes!$B$7:$B$11,0)</f>
        <v/>
      </c>
    </row>
    <row r="82">
      <c r="A82" s="4" t="n">
        <v>46304</v>
      </c>
      <c r="B82" s="9" t="inlineStr">
        <is>
          <t>Cake 500 g</t>
        </is>
      </c>
      <c r="C82" s="9" t="n">
        <v>1</v>
      </c>
      <c r="D82" s="9" t="inlineStr">
        <is>
          <t>Order</t>
        </is>
      </c>
      <c r="E82" s="12">
        <f>C82*_xlfn.XLOOKUP(B82,Recipes!$A$7:$A$11,Recipes!$B$7:$B$11,0)</f>
        <v/>
      </c>
    </row>
    <row r="83">
      <c r="A83" s="4" t="n">
        <v>46304</v>
      </c>
      <c r="B83" s="9" t="inlineStr">
        <is>
          <t>Cookies 250 g</t>
        </is>
      </c>
      <c r="C83" s="9" t="n">
        <v>18</v>
      </c>
      <c r="D83" s="9" t="inlineStr">
        <is>
          <t>Counter</t>
        </is>
      </c>
      <c r="E83" s="12">
        <f>C83*_xlfn.XLOOKUP(B83,Recipes!$A$7:$A$11,Recipes!$B$7:$B$11,0)</f>
        <v/>
      </c>
    </row>
    <row r="84">
      <c r="A84" s="4" t="n">
        <v>46304</v>
      </c>
      <c r="B84" s="9" t="inlineStr">
        <is>
          <t>Cookies 250 g</t>
        </is>
      </c>
      <c r="C84" s="9" t="n">
        <v>3</v>
      </c>
      <c r="D84" s="9" t="inlineStr">
        <is>
          <t>Order</t>
        </is>
      </c>
      <c r="E84" s="12">
        <f>C84*_xlfn.XLOOKUP(B84,Recipes!$A$7:$A$11,Recipes!$B$7:$B$11,0)</f>
        <v/>
      </c>
    </row>
    <row r="85">
      <c r="A85" s="4" t="n">
        <v>46304</v>
      </c>
      <c r="B85" s="9" t="inlineStr">
        <is>
          <t>Muffin</t>
        </is>
      </c>
      <c r="C85" s="9" t="n">
        <v>36</v>
      </c>
      <c r="D85" s="9" t="inlineStr">
        <is>
          <t>Counter</t>
        </is>
      </c>
      <c r="E85" s="12">
        <f>C85*_xlfn.XLOOKUP(B85,Recipes!$A$7:$A$11,Recipes!$B$7:$B$11,0)</f>
        <v/>
      </c>
    </row>
    <row r="86">
      <c r="A86" s="4" t="n">
        <v>46304</v>
      </c>
      <c r="B86" s="9" t="inlineStr">
        <is>
          <t>Muffin</t>
        </is>
      </c>
      <c r="C86" s="9" t="n">
        <v>2</v>
      </c>
      <c r="D86" s="9" t="inlineStr">
        <is>
          <t>Order</t>
        </is>
      </c>
      <c r="E86" s="12">
        <f>C86*_xlfn.XLOOKUP(B86,Recipes!$A$7:$A$11,Recipes!$B$7:$B$11,0)</f>
        <v/>
      </c>
    </row>
    <row r="87">
      <c r="A87" s="4" t="n">
        <v>46305</v>
      </c>
      <c r="B87" s="9" t="inlineStr">
        <is>
          <t>Bread loaf</t>
        </is>
      </c>
      <c r="C87" s="9" t="n">
        <v>42</v>
      </c>
      <c r="D87" s="9" t="inlineStr">
        <is>
          <t>Counter</t>
        </is>
      </c>
      <c r="E87" s="12">
        <f>C87*_xlfn.XLOOKUP(B87,Recipes!$A$7:$A$11,Recipes!$B$7:$B$11,0)</f>
        <v/>
      </c>
    </row>
    <row r="88">
      <c r="A88" s="4" t="n">
        <v>46305</v>
      </c>
      <c r="B88" s="9" t="inlineStr">
        <is>
          <t>Bread loaf</t>
        </is>
      </c>
      <c r="C88" s="9" t="n">
        <v>9</v>
      </c>
      <c r="D88" s="9" t="inlineStr">
        <is>
          <t>Order</t>
        </is>
      </c>
      <c r="E88" s="12">
        <f>C88*_xlfn.XLOOKUP(B88,Recipes!$A$7:$A$11,Recipes!$B$7:$B$11,0)</f>
        <v/>
      </c>
    </row>
    <row r="89">
      <c r="A89" s="4" t="n">
        <v>46305</v>
      </c>
      <c r="B89" s="9" t="inlineStr">
        <is>
          <t>Pav (6)</t>
        </is>
      </c>
      <c r="C89" s="9" t="n">
        <v>64</v>
      </c>
      <c r="D89" s="9" t="inlineStr">
        <is>
          <t>Counter</t>
        </is>
      </c>
      <c r="E89" s="12">
        <f>C89*_xlfn.XLOOKUP(B89,Recipes!$A$7:$A$11,Recipes!$B$7:$B$11,0)</f>
        <v/>
      </c>
    </row>
    <row r="90">
      <c r="A90" s="4" t="n">
        <v>46305</v>
      </c>
      <c r="B90" s="9" t="inlineStr">
        <is>
          <t>Pav (6)</t>
        </is>
      </c>
      <c r="C90" s="9" t="n">
        <v>6</v>
      </c>
      <c r="D90" s="9" t="inlineStr">
        <is>
          <t>Order</t>
        </is>
      </c>
      <c r="E90" s="12">
        <f>C90*_xlfn.XLOOKUP(B90,Recipes!$A$7:$A$11,Recipes!$B$7:$B$11,0)</f>
        <v/>
      </c>
    </row>
    <row r="91">
      <c r="A91" s="4" t="n">
        <v>46305</v>
      </c>
      <c r="B91" s="9" t="inlineStr">
        <is>
          <t>Cake 500 g</t>
        </is>
      </c>
      <c r="C91" s="9" t="n">
        <v>6</v>
      </c>
      <c r="D91" s="9" t="inlineStr">
        <is>
          <t>Counter</t>
        </is>
      </c>
      <c r="E91" s="12">
        <f>C91*_xlfn.XLOOKUP(B91,Recipes!$A$7:$A$11,Recipes!$B$7:$B$11,0)</f>
        <v/>
      </c>
    </row>
    <row r="92">
      <c r="A92" s="4" t="n">
        <v>46305</v>
      </c>
      <c r="B92" s="9" t="inlineStr">
        <is>
          <t>Cake 500 g</t>
        </is>
      </c>
      <c r="C92" s="9" t="n">
        <v>2</v>
      </c>
      <c r="D92" s="9" t="inlineStr">
        <is>
          <t>Order</t>
        </is>
      </c>
      <c r="E92" s="12">
        <f>C92*_xlfn.XLOOKUP(B92,Recipes!$A$7:$A$11,Recipes!$B$7:$B$11,0)</f>
        <v/>
      </c>
    </row>
    <row r="93">
      <c r="A93" s="4" t="n">
        <v>46305</v>
      </c>
      <c r="B93" s="9" t="inlineStr">
        <is>
          <t>Cookies 250 g</t>
        </is>
      </c>
      <c r="C93" s="9" t="n">
        <v>15</v>
      </c>
      <c r="D93" s="9" t="inlineStr">
        <is>
          <t>Counter</t>
        </is>
      </c>
      <c r="E93" s="12">
        <f>C93*_xlfn.XLOOKUP(B93,Recipes!$A$7:$A$11,Recipes!$B$7:$B$11,0)</f>
        <v/>
      </c>
    </row>
    <row r="94">
      <c r="A94" s="4" t="n">
        <v>46305</v>
      </c>
      <c r="B94" s="9" t="inlineStr">
        <is>
          <t>Cookies 250 g</t>
        </is>
      </c>
      <c r="C94" s="9" t="n">
        <v>4</v>
      </c>
      <c r="D94" s="9" t="inlineStr">
        <is>
          <t>Order</t>
        </is>
      </c>
      <c r="E94" s="12">
        <f>C94*_xlfn.XLOOKUP(B94,Recipes!$A$7:$A$11,Recipes!$B$7:$B$11,0)</f>
        <v/>
      </c>
    </row>
    <row r="95">
      <c r="A95" s="4" t="n">
        <v>46305</v>
      </c>
      <c r="B95" s="9" t="inlineStr">
        <is>
          <t>Muffin</t>
        </is>
      </c>
      <c r="C95" s="9" t="n">
        <v>34</v>
      </c>
      <c r="D95" s="9" t="inlineStr">
        <is>
          <t>Counter</t>
        </is>
      </c>
      <c r="E95" s="12">
        <f>C95*_xlfn.XLOOKUP(B95,Recipes!$A$7:$A$11,Recipes!$B$7:$B$11,0)</f>
        <v/>
      </c>
    </row>
    <row r="96">
      <c r="A96" s="4" t="n">
        <v>46305</v>
      </c>
      <c r="B96" s="9" t="inlineStr">
        <is>
          <t>Muffin</t>
        </is>
      </c>
      <c r="C96" s="9" t="n">
        <v>6</v>
      </c>
      <c r="D96" s="9" t="inlineStr">
        <is>
          <t>Order</t>
        </is>
      </c>
      <c r="E96" s="12">
        <f>C96*_xlfn.XLOOKUP(B96,Recipes!$A$7:$A$11,Recipes!$B$7:$B$11,0)</f>
        <v/>
      </c>
    </row>
    <row r="97">
      <c r="A97" s="4" t="n">
        <v>46306</v>
      </c>
      <c r="B97" s="9" t="inlineStr">
        <is>
          <t>Bread loaf</t>
        </is>
      </c>
      <c r="C97" s="9" t="n">
        <v>50</v>
      </c>
      <c r="D97" s="9" t="inlineStr">
        <is>
          <t>Counter</t>
        </is>
      </c>
      <c r="E97" s="12">
        <f>C97*_xlfn.XLOOKUP(B97,Recipes!$A$7:$A$11,Recipes!$B$7:$B$11,0)</f>
        <v/>
      </c>
    </row>
    <row r="98">
      <c r="A98" s="4" t="n">
        <v>46306</v>
      </c>
      <c r="B98" s="9" t="inlineStr">
        <is>
          <t>Bread loaf</t>
        </is>
      </c>
      <c r="C98" s="9" t="n">
        <v>3</v>
      </c>
      <c r="D98" s="9" t="inlineStr">
        <is>
          <t>Order</t>
        </is>
      </c>
      <c r="E98" s="12">
        <f>C98*_xlfn.XLOOKUP(B98,Recipes!$A$7:$A$11,Recipes!$B$7:$B$11,0)</f>
        <v/>
      </c>
    </row>
    <row r="99">
      <c r="A99" s="4" t="n">
        <v>46306</v>
      </c>
      <c r="B99" s="9" t="inlineStr">
        <is>
          <t>Pav (6)</t>
        </is>
      </c>
      <c r="C99" s="9" t="n">
        <v>68</v>
      </c>
      <c r="D99" s="9" t="inlineStr">
        <is>
          <t>Counter</t>
        </is>
      </c>
      <c r="E99" s="12">
        <f>C99*_xlfn.XLOOKUP(B99,Recipes!$A$7:$A$11,Recipes!$B$7:$B$11,0)</f>
        <v/>
      </c>
    </row>
    <row r="100">
      <c r="A100" s="4" t="n">
        <v>46306</v>
      </c>
      <c r="B100" s="9" t="inlineStr">
        <is>
          <t>Pav (6)</t>
        </is>
      </c>
      <c r="C100" s="9" t="n">
        <v>14</v>
      </c>
      <c r="D100" s="9" t="inlineStr">
        <is>
          <t>Order</t>
        </is>
      </c>
      <c r="E100" s="12">
        <f>C100*_xlfn.XLOOKUP(B100,Recipes!$A$7:$A$11,Recipes!$B$7:$B$11,0)</f>
        <v/>
      </c>
    </row>
    <row r="101">
      <c r="A101" s="4" t="n">
        <v>46306</v>
      </c>
      <c r="B101" s="9" t="inlineStr">
        <is>
          <t>Cake 500 g</t>
        </is>
      </c>
      <c r="C101" s="9" t="n">
        <v>7</v>
      </c>
      <c r="D101" s="9" t="inlineStr">
        <is>
          <t>Counter</t>
        </is>
      </c>
      <c r="E101" s="12">
        <f>C101*_xlfn.XLOOKUP(B101,Recipes!$A$7:$A$11,Recipes!$B$7:$B$11,0)</f>
        <v/>
      </c>
    </row>
    <row r="102">
      <c r="A102" s="4" t="n">
        <v>46306</v>
      </c>
      <c r="B102" s="9" t="inlineStr">
        <is>
          <t>Cake 500 g</t>
        </is>
      </c>
      <c r="C102" s="9" t="n">
        <v>1</v>
      </c>
      <c r="D102" s="9" t="inlineStr">
        <is>
          <t>Order</t>
        </is>
      </c>
      <c r="E102" s="12">
        <f>C102*_xlfn.XLOOKUP(B102,Recipes!$A$7:$A$11,Recipes!$B$7:$B$11,0)</f>
        <v/>
      </c>
    </row>
    <row r="103">
      <c r="A103" s="4" t="n">
        <v>46306</v>
      </c>
      <c r="B103" s="9" t="inlineStr">
        <is>
          <t>Cookies 250 g</t>
        </is>
      </c>
      <c r="C103" s="9" t="n">
        <v>14</v>
      </c>
      <c r="D103" s="9" t="inlineStr">
        <is>
          <t>Counter</t>
        </is>
      </c>
      <c r="E103" s="12">
        <f>C103*_xlfn.XLOOKUP(B103,Recipes!$A$7:$A$11,Recipes!$B$7:$B$11,0)</f>
        <v/>
      </c>
    </row>
    <row r="104">
      <c r="A104" s="4" t="n">
        <v>46306</v>
      </c>
      <c r="B104" s="9" t="inlineStr">
        <is>
          <t>Cookies 250 g</t>
        </is>
      </c>
      <c r="C104" s="9" t="n">
        <v>2</v>
      </c>
      <c r="D104" s="9" t="inlineStr">
        <is>
          <t>Order</t>
        </is>
      </c>
      <c r="E104" s="12">
        <f>C104*_xlfn.XLOOKUP(B104,Recipes!$A$7:$A$11,Recipes!$B$7:$B$11,0)</f>
        <v/>
      </c>
    </row>
    <row r="105">
      <c r="A105" s="4" t="n">
        <v>46306</v>
      </c>
      <c r="B105" s="9" t="inlineStr">
        <is>
          <t>Muffin</t>
        </is>
      </c>
      <c r="C105" s="9" t="n">
        <v>31</v>
      </c>
      <c r="D105" s="9" t="inlineStr">
        <is>
          <t>Counter</t>
        </is>
      </c>
      <c r="E105" s="12">
        <f>C105*_xlfn.XLOOKUP(B105,Recipes!$A$7:$A$11,Recipes!$B$7:$B$11,0)</f>
        <v/>
      </c>
    </row>
    <row r="106">
      <c r="A106" s="4" t="n">
        <v>46306</v>
      </c>
      <c r="B106" s="9" t="inlineStr">
        <is>
          <t>Muffin</t>
        </is>
      </c>
      <c r="C106" s="9" t="n">
        <v>6</v>
      </c>
      <c r="D106" s="9" t="inlineStr">
        <is>
          <t>Order</t>
        </is>
      </c>
      <c r="E106" s="12">
        <f>C106*_xlfn.XLOOKUP(B106,Recipes!$A$7:$A$11,Recipes!$B$7:$B$11,0)</f>
        <v/>
      </c>
    </row>
    <row r="107">
      <c r="A107" s="4" t="n">
        <v>46307</v>
      </c>
      <c r="B107" s="9" t="inlineStr">
        <is>
          <t>Bread loaf</t>
        </is>
      </c>
      <c r="C107" s="9" t="n">
        <v>60</v>
      </c>
      <c r="D107" s="9" t="inlineStr">
        <is>
          <t>Counter</t>
        </is>
      </c>
      <c r="E107" s="12">
        <f>C107*_xlfn.XLOOKUP(B107,Recipes!$A$7:$A$11,Recipes!$B$7:$B$11,0)</f>
        <v/>
      </c>
    </row>
    <row r="108">
      <c r="A108" s="4" t="n">
        <v>46307</v>
      </c>
      <c r="B108" s="9" t="inlineStr">
        <is>
          <t>Bread loaf</t>
        </is>
      </c>
      <c r="C108" s="9" t="n">
        <v>1</v>
      </c>
      <c r="D108" s="9" t="inlineStr">
        <is>
          <t>Order</t>
        </is>
      </c>
      <c r="E108" s="12">
        <f>C108*_xlfn.XLOOKUP(B108,Recipes!$A$7:$A$11,Recipes!$B$7:$B$11,0)</f>
        <v/>
      </c>
    </row>
    <row r="109">
      <c r="A109" s="4" t="n">
        <v>46307</v>
      </c>
      <c r="B109" s="9" t="inlineStr">
        <is>
          <t>Pav (6)</t>
        </is>
      </c>
      <c r="C109" s="9" t="n">
        <v>63</v>
      </c>
      <c r="D109" s="9" t="inlineStr">
        <is>
          <t>Counter</t>
        </is>
      </c>
      <c r="E109" s="12">
        <f>C109*_xlfn.XLOOKUP(B109,Recipes!$A$7:$A$11,Recipes!$B$7:$B$11,0)</f>
        <v/>
      </c>
    </row>
    <row r="110">
      <c r="A110" s="4" t="n">
        <v>46307</v>
      </c>
      <c r="B110" s="9" t="inlineStr">
        <is>
          <t>Pav (6)</t>
        </is>
      </c>
      <c r="C110" s="9" t="n">
        <v>6</v>
      </c>
      <c r="D110" s="9" t="inlineStr">
        <is>
          <t>Order</t>
        </is>
      </c>
      <c r="E110" s="12">
        <f>C110*_xlfn.XLOOKUP(B110,Recipes!$A$7:$A$11,Recipes!$B$7:$B$11,0)</f>
        <v/>
      </c>
    </row>
    <row r="111">
      <c r="A111" s="4" t="n">
        <v>46307</v>
      </c>
      <c r="B111" s="9" t="inlineStr">
        <is>
          <t>Cake 500 g</t>
        </is>
      </c>
      <c r="C111" s="9" t="n">
        <v>6</v>
      </c>
      <c r="D111" s="9" t="inlineStr">
        <is>
          <t>Counter</t>
        </is>
      </c>
      <c r="E111" s="12">
        <f>C111*_xlfn.XLOOKUP(B111,Recipes!$A$7:$A$11,Recipes!$B$7:$B$11,0)</f>
        <v/>
      </c>
    </row>
    <row r="112">
      <c r="A112" s="4" t="n">
        <v>46307</v>
      </c>
      <c r="B112" s="9" t="inlineStr">
        <is>
          <t>Cake 500 g</t>
        </is>
      </c>
      <c r="C112" s="9" t="n">
        <v>1</v>
      </c>
      <c r="D112" s="9" t="inlineStr">
        <is>
          <t>Order</t>
        </is>
      </c>
      <c r="E112" s="12">
        <f>C112*_xlfn.XLOOKUP(B112,Recipes!$A$7:$A$11,Recipes!$B$7:$B$11,0)</f>
        <v/>
      </c>
    </row>
    <row r="113">
      <c r="A113" s="4" t="n">
        <v>46307</v>
      </c>
      <c r="B113" s="9" t="inlineStr">
        <is>
          <t>Cookies 250 g</t>
        </is>
      </c>
      <c r="C113" s="9" t="n">
        <v>17</v>
      </c>
      <c r="D113" s="9" t="inlineStr">
        <is>
          <t>Counter</t>
        </is>
      </c>
      <c r="E113" s="12">
        <f>C113*_xlfn.XLOOKUP(B113,Recipes!$A$7:$A$11,Recipes!$B$7:$B$11,0)</f>
        <v/>
      </c>
    </row>
    <row r="114">
      <c r="A114" s="4" t="n">
        <v>46307</v>
      </c>
      <c r="B114" s="9" t="inlineStr">
        <is>
          <t>Cookies 250 g</t>
        </is>
      </c>
      <c r="C114" s="9" t="n">
        <v>3</v>
      </c>
      <c r="D114" s="9" t="inlineStr">
        <is>
          <t>Order</t>
        </is>
      </c>
      <c r="E114" s="12">
        <f>C114*_xlfn.XLOOKUP(B114,Recipes!$A$7:$A$11,Recipes!$B$7:$B$11,0)</f>
        <v/>
      </c>
    </row>
    <row r="115">
      <c r="A115" s="4" t="n">
        <v>46307</v>
      </c>
      <c r="B115" s="9" t="inlineStr">
        <is>
          <t>Muffin</t>
        </is>
      </c>
      <c r="C115" s="9" t="n">
        <v>27</v>
      </c>
      <c r="D115" s="9" t="inlineStr">
        <is>
          <t>Counter</t>
        </is>
      </c>
      <c r="E115" s="12">
        <f>C115*_xlfn.XLOOKUP(B115,Recipes!$A$7:$A$11,Recipes!$B$7:$B$11,0)</f>
        <v/>
      </c>
    </row>
    <row r="116">
      <c r="A116" s="4" t="n">
        <v>46307</v>
      </c>
      <c r="B116" s="9" t="inlineStr">
        <is>
          <t>Muffin</t>
        </is>
      </c>
      <c r="C116" s="9" t="n">
        <v>9</v>
      </c>
      <c r="D116" s="9" t="inlineStr">
        <is>
          <t>Order</t>
        </is>
      </c>
      <c r="E116" s="12">
        <f>C116*_xlfn.XLOOKUP(B116,Recipes!$A$7:$A$11,Recipes!$B$7:$B$11,0)</f>
        <v/>
      </c>
    </row>
    <row r="117">
      <c r="A117" s="4" t="n">
        <v>46308</v>
      </c>
      <c r="B117" s="9" t="inlineStr">
        <is>
          <t>Bread loaf</t>
        </is>
      </c>
      <c r="C117" s="9" t="n">
        <v>47</v>
      </c>
      <c r="D117" s="9" t="inlineStr">
        <is>
          <t>Counter</t>
        </is>
      </c>
      <c r="E117" s="12">
        <f>C117*_xlfn.XLOOKUP(B117,Recipes!$A$7:$A$11,Recipes!$B$7:$B$11,0)</f>
        <v/>
      </c>
    </row>
    <row r="118">
      <c r="A118" s="4" t="n">
        <v>46308</v>
      </c>
      <c r="B118" s="9" t="inlineStr">
        <is>
          <t>Bread loaf</t>
        </is>
      </c>
      <c r="C118" s="9" t="n">
        <v>4</v>
      </c>
      <c r="D118" s="9" t="inlineStr">
        <is>
          <t>Order</t>
        </is>
      </c>
      <c r="E118" s="12">
        <f>C118*_xlfn.XLOOKUP(B118,Recipes!$A$7:$A$11,Recipes!$B$7:$B$11,0)</f>
        <v/>
      </c>
    </row>
    <row r="119">
      <c r="A119" s="4" t="n">
        <v>46308</v>
      </c>
      <c r="B119" s="9" t="inlineStr">
        <is>
          <t>Pav (6)</t>
        </is>
      </c>
      <c r="C119" s="9" t="n">
        <v>58</v>
      </c>
      <c r="D119" s="9" t="inlineStr">
        <is>
          <t>Counter</t>
        </is>
      </c>
      <c r="E119" s="12">
        <f>C119*_xlfn.XLOOKUP(B119,Recipes!$A$7:$A$11,Recipes!$B$7:$B$11,0)</f>
        <v/>
      </c>
    </row>
    <row r="120">
      <c r="A120" s="4" t="n">
        <v>46308</v>
      </c>
      <c r="B120" s="9" t="inlineStr">
        <is>
          <t>Pav (6)</t>
        </is>
      </c>
      <c r="C120" s="9" t="n">
        <v>15</v>
      </c>
      <c r="D120" s="9" t="inlineStr">
        <is>
          <t>Order</t>
        </is>
      </c>
      <c r="E120" s="12">
        <f>C120*_xlfn.XLOOKUP(B120,Recipes!$A$7:$A$11,Recipes!$B$7:$B$11,0)</f>
        <v/>
      </c>
    </row>
    <row r="121">
      <c r="A121" s="4" t="n">
        <v>46308</v>
      </c>
      <c r="B121" s="9" t="inlineStr">
        <is>
          <t>Cake 500 g</t>
        </is>
      </c>
      <c r="C121" s="9" t="n">
        <v>7</v>
      </c>
      <c r="D121" s="9" t="inlineStr">
        <is>
          <t>Counter</t>
        </is>
      </c>
      <c r="E121" s="12">
        <f>C121*_xlfn.XLOOKUP(B121,Recipes!$A$7:$A$11,Recipes!$B$7:$B$11,0)</f>
        <v/>
      </c>
    </row>
    <row r="122">
      <c r="A122" s="4" t="n">
        <v>46308</v>
      </c>
      <c r="B122" s="9" t="inlineStr">
        <is>
          <t>Cookies 250 g</t>
        </is>
      </c>
      <c r="C122" s="9" t="n">
        <v>17</v>
      </c>
      <c r="D122" s="9" t="inlineStr">
        <is>
          <t>Counter</t>
        </is>
      </c>
      <c r="E122" s="12">
        <f>C122*_xlfn.XLOOKUP(B122,Recipes!$A$7:$A$11,Recipes!$B$7:$B$11,0)</f>
        <v/>
      </c>
    </row>
    <row r="123">
      <c r="A123" s="4" t="n">
        <v>46308</v>
      </c>
      <c r="B123" s="9" t="inlineStr">
        <is>
          <t>Cookies 250 g</t>
        </is>
      </c>
      <c r="C123" s="9" t="n">
        <v>2</v>
      </c>
      <c r="D123" s="9" t="inlineStr">
        <is>
          <t>Order</t>
        </is>
      </c>
      <c r="E123" s="12">
        <f>C123*_xlfn.XLOOKUP(B123,Recipes!$A$7:$A$11,Recipes!$B$7:$B$11,0)</f>
        <v/>
      </c>
    </row>
    <row r="124">
      <c r="A124" s="4" t="n">
        <v>46308</v>
      </c>
      <c r="B124" s="9" t="inlineStr">
        <is>
          <t>Muffin</t>
        </is>
      </c>
      <c r="C124" s="9" t="n">
        <v>36</v>
      </c>
      <c r="D124" s="9" t="inlineStr">
        <is>
          <t>Counter</t>
        </is>
      </c>
      <c r="E124" s="12">
        <f>C124*_xlfn.XLOOKUP(B124,Recipes!$A$7:$A$11,Recipes!$B$7:$B$11,0)</f>
        <v/>
      </c>
    </row>
    <row r="125">
      <c r="A125" s="4" t="n">
        <v>46309</v>
      </c>
      <c r="B125" s="9" t="inlineStr">
        <is>
          <t>Bread loaf</t>
        </is>
      </c>
      <c r="C125" s="9" t="n">
        <v>47</v>
      </c>
      <c r="D125" s="9" t="inlineStr">
        <is>
          <t>Counter</t>
        </is>
      </c>
      <c r="E125" s="12">
        <f>C125*_xlfn.XLOOKUP(B125,Recipes!$A$7:$A$11,Recipes!$B$7:$B$11,0)</f>
        <v/>
      </c>
    </row>
    <row r="126">
      <c r="A126" s="4" t="n">
        <v>46309</v>
      </c>
      <c r="B126" s="9" t="inlineStr">
        <is>
          <t>Bread loaf</t>
        </is>
      </c>
      <c r="C126" s="9" t="n">
        <v>11</v>
      </c>
      <c r="D126" s="9" t="inlineStr">
        <is>
          <t>Order</t>
        </is>
      </c>
      <c r="E126" s="12">
        <f>C126*_xlfn.XLOOKUP(B126,Recipes!$A$7:$A$11,Recipes!$B$7:$B$11,0)</f>
        <v/>
      </c>
    </row>
    <row r="127">
      <c r="A127" s="4" t="n">
        <v>46309</v>
      </c>
      <c r="B127" s="9" t="inlineStr">
        <is>
          <t>Pav (6)</t>
        </is>
      </c>
      <c r="C127" s="9" t="n">
        <v>69</v>
      </c>
      <c r="D127" s="9" t="inlineStr">
        <is>
          <t>Counter</t>
        </is>
      </c>
      <c r="E127" s="12">
        <f>C127*_xlfn.XLOOKUP(B127,Recipes!$A$7:$A$11,Recipes!$B$7:$B$11,0)</f>
        <v/>
      </c>
    </row>
    <row r="128">
      <c r="A128" s="4" t="n">
        <v>46309</v>
      </c>
      <c r="B128" s="9" t="inlineStr">
        <is>
          <t>Pav (6)</t>
        </is>
      </c>
      <c r="C128" s="9" t="n">
        <v>6</v>
      </c>
      <c r="D128" s="9" t="inlineStr">
        <is>
          <t>Order</t>
        </is>
      </c>
      <c r="E128" s="12">
        <f>C128*_xlfn.XLOOKUP(B128,Recipes!$A$7:$A$11,Recipes!$B$7:$B$11,0)</f>
        <v/>
      </c>
    </row>
    <row r="129">
      <c r="A129" s="4" t="n">
        <v>46309</v>
      </c>
      <c r="B129" s="9" t="inlineStr">
        <is>
          <t>Cake 500 g</t>
        </is>
      </c>
      <c r="C129" s="9" t="n">
        <v>6</v>
      </c>
      <c r="D129" s="9" t="inlineStr">
        <is>
          <t>Counter</t>
        </is>
      </c>
      <c r="E129" s="12">
        <f>C129*_xlfn.XLOOKUP(B129,Recipes!$A$7:$A$11,Recipes!$B$7:$B$11,0)</f>
        <v/>
      </c>
    </row>
    <row r="130">
      <c r="A130" s="4" t="n">
        <v>46309</v>
      </c>
      <c r="B130" s="9" t="inlineStr">
        <is>
          <t>Cake 500 g</t>
        </is>
      </c>
      <c r="C130" s="9" t="n">
        <v>1</v>
      </c>
      <c r="D130" s="9" t="inlineStr">
        <is>
          <t>Order</t>
        </is>
      </c>
      <c r="E130" s="12">
        <f>C130*_xlfn.XLOOKUP(B130,Recipes!$A$7:$A$11,Recipes!$B$7:$B$11,0)</f>
        <v/>
      </c>
    </row>
    <row r="131">
      <c r="A131" s="4" t="n">
        <v>46309</v>
      </c>
      <c r="B131" s="9" t="inlineStr">
        <is>
          <t>Cookies 250 g</t>
        </is>
      </c>
      <c r="C131" s="9" t="n">
        <v>19</v>
      </c>
      <c r="D131" s="9" t="inlineStr">
        <is>
          <t>Counter</t>
        </is>
      </c>
      <c r="E131" s="12">
        <f>C131*_xlfn.XLOOKUP(B131,Recipes!$A$7:$A$11,Recipes!$B$7:$B$11,0)</f>
        <v/>
      </c>
    </row>
    <row r="132">
      <c r="A132" s="4" t="n">
        <v>46309</v>
      </c>
      <c r="B132" s="9" t="inlineStr">
        <is>
          <t>Cookies 250 g</t>
        </is>
      </c>
      <c r="C132" s="9" t="n">
        <v>1</v>
      </c>
      <c r="D132" s="9" t="inlineStr">
        <is>
          <t>Order</t>
        </is>
      </c>
      <c r="E132" s="12">
        <f>C132*_xlfn.XLOOKUP(B132,Recipes!$A$7:$A$11,Recipes!$B$7:$B$11,0)</f>
        <v/>
      </c>
    </row>
    <row r="133">
      <c r="A133" s="4" t="n">
        <v>46309</v>
      </c>
      <c r="B133" s="9" t="inlineStr">
        <is>
          <t>Muffin</t>
        </is>
      </c>
      <c r="C133" s="9" t="n">
        <v>27</v>
      </c>
      <c r="D133" s="9" t="inlineStr">
        <is>
          <t>Counter</t>
        </is>
      </c>
      <c r="E133" s="12">
        <f>C133*_xlfn.XLOOKUP(B133,Recipes!$A$7:$A$11,Recipes!$B$7:$B$11,0)</f>
        <v/>
      </c>
    </row>
    <row r="134">
      <c r="A134" s="4" t="n">
        <v>46309</v>
      </c>
      <c r="B134" s="9" t="inlineStr">
        <is>
          <t>Muffin</t>
        </is>
      </c>
      <c r="C134" s="9" t="n">
        <v>9</v>
      </c>
      <c r="D134" s="9" t="inlineStr">
        <is>
          <t>Order</t>
        </is>
      </c>
      <c r="E134" s="12">
        <f>C134*_xlfn.XLOOKUP(B134,Recipes!$A$7:$A$11,Recipes!$B$7:$B$11,0)</f>
        <v/>
      </c>
    </row>
    <row r="135">
      <c r="A135" s="4" t="n">
        <v>46310</v>
      </c>
      <c r="B135" s="9" t="inlineStr">
        <is>
          <t>Bread loaf</t>
        </is>
      </c>
      <c r="C135" s="9" t="n">
        <v>44</v>
      </c>
      <c r="D135" s="9" t="inlineStr">
        <is>
          <t>Counter</t>
        </is>
      </c>
      <c r="E135" s="12">
        <f>C135*_xlfn.XLOOKUP(B135,Recipes!$A$7:$A$11,Recipes!$B$7:$B$11,0)</f>
        <v/>
      </c>
    </row>
    <row r="136">
      <c r="A136" s="4" t="n">
        <v>46310</v>
      </c>
      <c r="B136" s="9" t="inlineStr">
        <is>
          <t>Bread loaf</t>
        </is>
      </c>
      <c r="C136" s="9" t="n">
        <v>14</v>
      </c>
      <c r="D136" s="9" t="inlineStr">
        <is>
          <t>Order</t>
        </is>
      </c>
      <c r="E136" s="12">
        <f>C136*_xlfn.XLOOKUP(B136,Recipes!$A$7:$A$11,Recipes!$B$7:$B$11,0)</f>
        <v/>
      </c>
    </row>
    <row r="137">
      <c r="A137" s="4" t="n">
        <v>46310</v>
      </c>
      <c r="B137" s="9" t="inlineStr">
        <is>
          <t>Pav (6)</t>
        </is>
      </c>
      <c r="C137" s="9" t="n">
        <v>60</v>
      </c>
      <c r="D137" s="9" t="inlineStr">
        <is>
          <t>Counter</t>
        </is>
      </c>
      <c r="E137" s="12">
        <f>C137*_xlfn.XLOOKUP(B137,Recipes!$A$7:$A$11,Recipes!$B$7:$B$11,0)</f>
        <v/>
      </c>
    </row>
    <row r="138">
      <c r="A138" s="4" t="n">
        <v>46310</v>
      </c>
      <c r="B138" s="9" t="inlineStr">
        <is>
          <t>Pav (6)</t>
        </is>
      </c>
      <c r="C138" s="9" t="n">
        <v>20</v>
      </c>
      <c r="D138" s="9" t="inlineStr">
        <is>
          <t>Order</t>
        </is>
      </c>
      <c r="E138" s="12">
        <f>C138*_xlfn.XLOOKUP(B138,Recipes!$A$7:$A$11,Recipes!$B$7:$B$11,0)</f>
        <v/>
      </c>
    </row>
    <row r="139">
      <c r="A139" s="4" t="n">
        <v>46310</v>
      </c>
      <c r="B139" s="9" t="inlineStr">
        <is>
          <t>Cake 500 g</t>
        </is>
      </c>
      <c r="C139" s="9" t="n">
        <v>7</v>
      </c>
      <c r="D139" s="9" t="inlineStr">
        <is>
          <t>Counter</t>
        </is>
      </c>
      <c r="E139" s="12">
        <f>C139*_xlfn.XLOOKUP(B139,Recipes!$A$7:$A$11,Recipes!$B$7:$B$11,0)</f>
        <v/>
      </c>
    </row>
    <row r="140">
      <c r="A140" s="4" t="n">
        <v>46310</v>
      </c>
      <c r="B140" s="9" t="inlineStr">
        <is>
          <t>Cake 500 g</t>
        </is>
      </c>
      <c r="C140" s="9" t="n">
        <v>1</v>
      </c>
      <c r="D140" s="9" t="inlineStr">
        <is>
          <t>Order</t>
        </is>
      </c>
      <c r="E140" s="12">
        <f>C140*_xlfn.XLOOKUP(B140,Recipes!$A$7:$A$11,Recipes!$B$7:$B$11,0)</f>
        <v/>
      </c>
    </row>
    <row r="141">
      <c r="A141" s="4" t="n">
        <v>46310</v>
      </c>
      <c r="B141" s="9" t="inlineStr">
        <is>
          <t>Cookies 250 g</t>
        </is>
      </c>
      <c r="C141" s="9" t="n">
        <v>15</v>
      </c>
      <c r="D141" s="9" t="inlineStr">
        <is>
          <t>Counter</t>
        </is>
      </c>
      <c r="E141" s="12">
        <f>C141*_xlfn.XLOOKUP(B141,Recipes!$A$7:$A$11,Recipes!$B$7:$B$11,0)</f>
        <v/>
      </c>
    </row>
    <row r="142">
      <c r="A142" s="4" t="n">
        <v>46310</v>
      </c>
      <c r="B142" s="9" t="inlineStr">
        <is>
          <t>Cookies 250 g</t>
        </is>
      </c>
      <c r="C142" s="9" t="n">
        <v>3</v>
      </c>
      <c r="D142" s="9" t="inlineStr">
        <is>
          <t>Order</t>
        </is>
      </c>
      <c r="E142" s="12">
        <f>C142*_xlfn.XLOOKUP(B142,Recipes!$A$7:$A$11,Recipes!$B$7:$B$11,0)</f>
        <v/>
      </c>
    </row>
    <row r="143">
      <c r="A143" s="4" t="n">
        <v>46310</v>
      </c>
      <c r="B143" s="9" t="inlineStr">
        <is>
          <t>Muffin</t>
        </is>
      </c>
      <c r="C143" s="9" t="n">
        <v>29</v>
      </c>
      <c r="D143" s="9" t="inlineStr">
        <is>
          <t>Counter</t>
        </is>
      </c>
      <c r="E143" s="12">
        <f>C143*_xlfn.XLOOKUP(B143,Recipes!$A$7:$A$11,Recipes!$B$7:$B$11,0)</f>
        <v/>
      </c>
    </row>
    <row r="144">
      <c r="A144" s="4" t="n">
        <v>46310</v>
      </c>
      <c r="B144" s="9" t="inlineStr">
        <is>
          <t>Muffin</t>
        </is>
      </c>
      <c r="C144" s="9" t="n">
        <v>7</v>
      </c>
      <c r="D144" s="9" t="inlineStr">
        <is>
          <t>Order</t>
        </is>
      </c>
      <c r="E144" s="12">
        <f>C144*_xlfn.XLOOKUP(B144,Recipes!$A$7:$A$11,Recipes!$B$7:$B$11,0)</f>
        <v/>
      </c>
    </row>
    <row r="145">
      <c r="A145" s="4" t="n">
        <v>46311</v>
      </c>
      <c r="B145" s="9" t="inlineStr">
        <is>
          <t>Bread loaf</t>
        </is>
      </c>
      <c r="C145" s="9" t="n">
        <v>50</v>
      </c>
      <c r="D145" s="9" t="inlineStr">
        <is>
          <t>Counter</t>
        </is>
      </c>
      <c r="E145" s="12">
        <f>C145*_xlfn.XLOOKUP(B145,Recipes!$A$7:$A$11,Recipes!$B$7:$B$11,0)</f>
        <v/>
      </c>
    </row>
    <row r="146">
      <c r="A146" s="4" t="n">
        <v>46311</v>
      </c>
      <c r="B146" s="9" t="inlineStr">
        <is>
          <t>Bread loaf</t>
        </is>
      </c>
      <c r="C146" s="9" t="n">
        <v>4</v>
      </c>
      <c r="D146" s="9" t="inlineStr">
        <is>
          <t>Order</t>
        </is>
      </c>
      <c r="E146" s="12">
        <f>C146*_xlfn.XLOOKUP(B146,Recipes!$A$7:$A$11,Recipes!$B$7:$B$11,0)</f>
        <v/>
      </c>
    </row>
    <row r="147">
      <c r="A147" s="4" t="n">
        <v>46311</v>
      </c>
      <c r="B147" s="9" t="inlineStr">
        <is>
          <t>Pav (6)</t>
        </is>
      </c>
      <c r="C147" s="9" t="n">
        <v>71</v>
      </c>
      <c r="D147" s="9" t="inlineStr">
        <is>
          <t>Counter</t>
        </is>
      </c>
      <c r="E147" s="12">
        <f>C147*_xlfn.XLOOKUP(B147,Recipes!$A$7:$A$11,Recipes!$B$7:$B$11,0)</f>
        <v/>
      </c>
    </row>
    <row r="148">
      <c r="A148" s="4" t="n">
        <v>46311</v>
      </c>
      <c r="B148" s="9" t="inlineStr">
        <is>
          <t>Pav (6)</t>
        </is>
      </c>
      <c r="C148" s="9" t="n">
        <v>9</v>
      </c>
      <c r="D148" s="9" t="inlineStr">
        <is>
          <t>Order</t>
        </is>
      </c>
      <c r="E148" s="12">
        <f>C148*_xlfn.XLOOKUP(B148,Recipes!$A$7:$A$11,Recipes!$B$7:$B$11,0)</f>
        <v/>
      </c>
    </row>
    <row r="149">
      <c r="A149" s="4" t="n">
        <v>46311</v>
      </c>
      <c r="B149" s="9" t="inlineStr">
        <is>
          <t>Cake 500 g</t>
        </is>
      </c>
      <c r="C149" s="9" t="n">
        <v>6</v>
      </c>
      <c r="D149" s="9" t="inlineStr">
        <is>
          <t>Counter</t>
        </is>
      </c>
      <c r="E149" s="12">
        <f>C149*_xlfn.XLOOKUP(B149,Recipes!$A$7:$A$11,Recipes!$B$7:$B$11,0)</f>
        <v/>
      </c>
    </row>
    <row r="150">
      <c r="A150" s="4" t="n">
        <v>46311</v>
      </c>
      <c r="B150" s="9" t="inlineStr">
        <is>
          <t>Cake 500 g</t>
        </is>
      </c>
      <c r="C150" s="9" t="n">
        <v>2</v>
      </c>
      <c r="D150" s="9" t="inlineStr">
        <is>
          <t>Order</t>
        </is>
      </c>
      <c r="E150" s="12">
        <f>C150*_xlfn.XLOOKUP(B150,Recipes!$A$7:$A$11,Recipes!$B$7:$B$11,0)</f>
        <v/>
      </c>
    </row>
    <row r="151">
      <c r="A151" s="4" t="n">
        <v>46311</v>
      </c>
      <c r="B151" s="9" t="inlineStr">
        <is>
          <t>Cookies 250 g</t>
        </is>
      </c>
      <c r="C151" s="9" t="n">
        <v>18</v>
      </c>
      <c r="D151" s="9" t="inlineStr">
        <is>
          <t>Counter</t>
        </is>
      </c>
      <c r="E151" s="12">
        <f>C151*_xlfn.XLOOKUP(B151,Recipes!$A$7:$A$11,Recipes!$B$7:$B$11,0)</f>
        <v/>
      </c>
    </row>
    <row r="152">
      <c r="A152" s="4" t="n">
        <v>46311</v>
      </c>
      <c r="B152" s="9" t="inlineStr">
        <is>
          <t>Cookies 250 g</t>
        </is>
      </c>
      <c r="C152" s="9" t="n">
        <v>1</v>
      </c>
      <c r="D152" s="9" t="inlineStr">
        <is>
          <t>Order</t>
        </is>
      </c>
      <c r="E152" s="12">
        <f>C152*_xlfn.XLOOKUP(B152,Recipes!$A$7:$A$11,Recipes!$B$7:$B$11,0)</f>
        <v/>
      </c>
    </row>
    <row r="153">
      <c r="A153" s="4" t="n">
        <v>46311</v>
      </c>
      <c r="B153" s="9" t="inlineStr">
        <is>
          <t>Muffin</t>
        </is>
      </c>
      <c r="C153" s="9" t="n">
        <v>33</v>
      </c>
      <c r="D153" s="9" t="inlineStr">
        <is>
          <t>Counter</t>
        </is>
      </c>
      <c r="E153" s="12">
        <f>C153*_xlfn.XLOOKUP(B153,Recipes!$A$7:$A$11,Recipes!$B$7:$B$11,0)</f>
        <v/>
      </c>
    </row>
    <row r="154">
      <c r="A154" s="4" t="n">
        <v>46311</v>
      </c>
      <c r="B154" s="9" t="inlineStr">
        <is>
          <t>Muffin</t>
        </is>
      </c>
      <c r="C154" s="9" t="n">
        <v>2</v>
      </c>
      <c r="D154" s="9" t="inlineStr">
        <is>
          <t>Order</t>
        </is>
      </c>
      <c r="E154" s="12">
        <f>C154*_xlfn.XLOOKUP(B154,Recipes!$A$7:$A$11,Recipes!$B$7:$B$11,0)</f>
        <v/>
      </c>
    </row>
    <row r="155">
      <c r="A155" s="4" t="n">
        <v>46312</v>
      </c>
      <c r="B155" s="9" t="inlineStr">
        <is>
          <t>Bread loaf</t>
        </is>
      </c>
      <c r="C155" s="9" t="n">
        <v>46</v>
      </c>
      <c r="D155" s="9" t="inlineStr">
        <is>
          <t>Counter</t>
        </is>
      </c>
      <c r="E155" s="12">
        <f>C155*_xlfn.XLOOKUP(B155,Recipes!$A$7:$A$11,Recipes!$B$7:$B$11,0)</f>
        <v/>
      </c>
    </row>
    <row r="156">
      <c r="A156" s="4" t="n">
        <v>46312</v>
      </c>
      <c r="B156" s="9" t="inlineStr">
        <is>
          <t>Bread loaf</t>
        </is>
      </c>
      <c r="C156" s="9" t="n">
        <v>13</v>
      </c>
      <c r="D156" s="9" t="inlineStr">
        <is>
          <t>Order</t>
        </is>
      </c>
      <c r="E156" s="12">
        <f>C156*_xlfn.XLOOKUP(B156,Recipes!$A$7:$A$11,Recipes!$B$7:$B$11,0)</f>
        <v/>
      </c>
    </row>
    <row r="157">
      <c r="A157" s="4" t="n">
        <v>46312</v>
      </c>
      <c r="B157" s="9" t="inlineStr">
        <is>
          <t>Pav (6)</t>
        </is>
      </c>
      <c r="C157" s="9" t="n">
        <v>72</v>
      </c>
      <c r="D157" s="9" t="inlineStr">
        <is>
          <t>Counter</t>
        </is>
      </c>
      <c r="E157" s="12">
        <f>C157*_xlfn.XLOOKUP(B157,Recipes!$A$7:$A$11,Recipes!$B$7:$B$11,0)</f>
        <v/>
      </c>
    </row>
    <row r="158">
      <c r="A158" s="4" t="n">
        <v>46312</v>
      </c>
      <c r="B158" s="9" t="inlineStr">
        <is>
          <t>Cake 500 g</t>
        </is>
      </c>
      <c r="C158" s="9" t="n">
        <v>6</v>
      </c>
      <c r="D158" s="9" t="inlineStr">
        <is>
          <t>Counter</t>
        </is>
      </c>
      <c r="E158" s="12">
        <f>C158*_xlfn.XLOOKUP(B158,Recipes!$A$7:$A$11,Recipes!$B$7:$B$11,0)</f>
        <v/>
      </c>
    </row>
    <row r="159">
      <c r="A159" s="4" t="n">
        <v>46312</v>
      </c>
      <c r="B159" s="9" t="inlineStr">
        <is>
          <t>Cake 500 g</t>
        </is>
      </c>
      <c r="C159" s="9" t="n">
        <v>1</v>
      </c>
      <c r="D159" s="9" t="inlineStr">
        <is>
          <t>Order</t>
        </is>
      </c>
      <c r="E159" s="12">
        <f>C159*_xlfn.XLOOKUP(B159,Recipes!$A$7:$A$11,Recipes!$B$7:$B$11,0)</f>
        <v/>
      </c>
    </row>
    <row r="160">
      <c r="A160" s="4" t="n">
        <v>46312</v>
      </c>
      <c r="B160" s="9" t="inlineStr">
        <is>
          <t>Cookies 250 g</t>
        </is>
      </c>
      <c r="C160" s="9" t="n">
        <v>17</v>
      </c>
      <c r="D160" s="9" t="inlineStr">
        <is>
          <t>Counter</t>
        </is>
      </c>
      <c r="E160" s="12">
        <f>C160*_xlfn.XLOOKUP(B160,Recipes!$A$7:$A$11,Recipes!$B$7:$B$11,0)</f>
        <v/>
      </c>
    </row>
    <row r="161">
      <c r="A161" s="4" t="n">
        <v>46312</v>
      </c>
      <c r="B161" s="9" t="inlineStr">
        <is>
          <t>Cookies 250 g</t>
        </is>
      </c>
      <c r="C161" s="9" t="n">
        <v>2</v>
      </c>
      <c r="D161" s="9" t="inlineStr">
        <is>
          <t>Order</t>
        </is>
      </c>
      <c r="E161" s="12">
        <f>C161*_xlfn.XLOOKUP(B161,Recipes!$A$7:$A$11,Recipes!$B$7:$B$11,0)</f>
        <v/>
      </c>
    </row>
    <row r="162">
      <c r="A162" s="4" t="n">
        <v>46312</v>
      </c>
      <c r="B162" s="9" t="inlineStr">
        <is>
          <t>Muffin</t>
        </is>
      </c>
      <c r="C162" s="9" t="n">
        <v>31</v>
      </c>
      <c r="D162" s="9" t="inlineStr">
        <is>
          <t>Counter</t>
        </is>
      </c>
      <c r="E162" s="12">
        <f>C162*_xlfn.XLOOKUP(B162,Recipes!$A$7:$A$11,Recipes!$B$7:$B$11,0)</f>
        <v/>
      </c>
    </row>
    <row r="163">
      <c r="A163" s="4" t="n">
        <v>46312</v>
      </c>
      <c r="B163" s="9" t="inlineStr">
        <is>
          <t>Muffin</t>
        </is>
      </c>
      <c r="C163" s="9" t="n">
        <v>6</v>
      </c>
      <c r="D163" s="9" t="inlineStr">
        <is>
          <t>Order</t>
        </is>
      </c>
      <c r="E163" s="12">
        <f>C163*_xlfn.XLOOKUP(B163,Recipes!$A$7:$A$11,Recipes!$B$7:$B$11,0)</f>
        <v/>
      </c>
    </row>
  </sheetData>
  <dataValidations count="2">
    <dataValidation sqref="B5:B1000" showDropDown="0" showInputMessage="0" showErrorMessage="1" allowBlank="1" errorTitle="Not in the list" error="Pick a value from the list" type="list">
      <formula1>=Recipes!$A$7:$A$11</formula1>
    </dataValidation>
    <dataValidation sqref="D5:D1000" showDropDown="0" showInputMessage="0" showErrorMessage="1" allowBlank="1" errorTitle="Not in the list" error="Pick a value from the list" type="list">
      <formula1>=Setup!$E$8:$E$9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9" customWidth="1" min="3" max="3"/>
    <col width="8" customWidth="1" min="4" max="4"/>
    <col width="9" customWidth="1" min="5" max="5"/>
    <col width="12" customWidth="1" min="6" max="6"/>
    <col width="12" customWidth="1" min="7" max="7"/>
    <col width="12" customWidth="1" min="8" max="8"/>
    <col width="11" customWidth="1" min="9" max="9"/>
  </cols>
  <sheetData>
    <row r="1">
      <c r="A1" s="1" t="inlineStr">
        <is>
          <t>Product report</t>
        </is>
      </c>
    </row>
    <row r="2">
      <c r="A2" s="2" t="inlineStr">
        <is>
          <t>Waste = baked − sold. Profit = sales − cost of everything baked (waste is a cost too).</t>
        </is>
      </c>
    </row>
    <row r="4">
      <c r="A4" s="7" t="inlineStr">
        <is>
          <t>Product</t>
        </is>
      </c>
      <c r="B4" s="7" t="inlineStr">
        <is>
          <t>Baked</t>
        </is>
      </c>
      <c r="C4" s="7" t="inlineStr">
        <is>
          <t>Sold</t>
        </is>
      </c>
      <c r="D4" s="7" t="inlineStr">
        <is>
          <t>Waste</t>
        </is>
      </c>
      <c r="E4" s="7" t="inlineStr">
        <is>
          <t>Waste %</t>
        </is>
      </c>
      <c r="F4" s="7" t="inlineStr">
        <is>
          <t>Sales (₹)</t>
        </is>
      </c>
      <c r="G4" s="7" t="inlineStr">
        <is>
          <t>Cost (₹)</t>
        </is>
      </c>
      <c r="H4" s="7" t="inlineStr">
        <is>
          <t>Profit (₹)</t>
        </is>
      </c>
      <c r="I4" s="7" t="inlineStr">
        <is>
          <t>Waste alert</t>
        </is>
      </c>
    </row>
    <row r="5">
      <c r="A5" s="11">
        <f>Recipes!A7</f>
        <v/>
      </c>
      <c r="B5" s="11">
        <f>SUMIFS(Production!$C$5:$C$1000,Production!$B$5:$B$1000,A5)</f>
        <v/>
      </c>
      <c r="C5" s="11">
        <f>SUMIFS(Sales!$C$5:$C$1000,Sales!$B$5:$B$1000,A5)</f>
        <v/>
      </c>
      <c r="D5" s="11">
        <f>B5-C5</f>
        <v/>
      </c>
      <c r="E5" s="15">
        <f>IFERROR(D5/B5,0)</f>
        <v/>
      </c>
      <c r="F5" s="12">
        <f>SUMIFS(Sales!$E$5:$E$1000,Sales!$B$5:$B$1000,A5)</f>
        <v/>
      </c>
      <c r="G5" s="12">
        <f>SUMIFS(Production!$D$5:$D$1000,Production!$B$5:$B$1000,A5)</f>
        <v/>
      </c>
      <c r="H5" s="12">
        <f>F5-G5</f>
        <v/>
      </c>
      <c r="I5" s="11">
        <f>IF(E5&gt;Setup!$B$5,"Check","OK")</f>
        <v/>
      </c>
    </row>
    <row r="6">
      <c r="A6" s="11">
        <f>Recipes!A8</f>
        <v/>
      </c>
      <c r="B6" s="11">
        <f>SUMIFS(Production!$C$5:$C$1000,Production!$B$5:$B$1000,A6)</f>
        <v/>
      </c>
      <c r="C6" s="11">
        <f>SUMIFS(Sales!$C$5:$C$1000,Sales!$B$5:$B$1000,A6)</f>
        <v/>
      </c>
      <c r="D6" s="11">
        <f>B6-C6</f>
        <v/>
      </c>
      <c r="E6" s="15">
        <f>IFERROR(D6/B6,0)</f>
        <v/>
      </c>
      <c r="F6" s="12">
        <f>SUMIFS(Sales!$E$5:$E$1000,Sales!$B$5:$B$1000,A6)</f>
        <v/>
      </c>
      <c r="G6" s="12">
        <f>SUMIFS(Production!$D$5:$D$1000,Production!$B$5:$B$1000,A6)</f>
        <v/>
      </c>
      <c r="H6" s="12">
        <f>F6-G6</f>
        <v/>
      </c>
      <c r="I6" s="11">
        <f>IF(E6&gt;Setup!$B$5,"Check","OK")</f>
        <v/>
      </c>
    </row>
    <row r="7">
      <c r="A7" s="11">
        <f>Recipes!A9</f>
        <v/>
      </c>
      <c r="B7" s="11">
        <f>SUMIFS(Production!$C$5:$C$1000,Production!$B$5:$B$1000,A7)</f>
        <v/>
      </c>
      <c r="C7" s="11">
        <f>SUMIFS(Sales!$C$5:$C$1000,Sales!$B$5:$B$1000,A7)</f>
        <v/>
      </c>
      <c r="D7" s="11">
        <f>B7-C7</f>
        <v/>
      </c>
      <c r="E7" s="15">
        <f>IFERROR(D7/B7,0)</f>
        <v/>
      </c>
      <c r="F7" s="12">
        <f>SUMIFS(Sales!$E$5:$E$1000,Sales!$B$5:$B$1000,A7)</f>
        <v/>
      </c>
      <c r="G7" s="12">
        <f>SUMIFS(Production!$D$5:$D$1000,Production!$B$5:$B$1000,A7)</f>
        <v/>
      </c>
      <c r="H7" s="12">
        <f>F7-G7</f>
        <v/>
      </c>
      <c r="I7" s="11">
        <f>IF(E7&gt;Setup!$B$5,"Check","OK")</f>
        <v/>
      </c>
    </row>
    <row r="8">
      <c r="A8" s="11">
        <f>Recipes!A10</f>
        <v/>
      </c>
      <c r="B8" s="11">
        <f>SUMIFS(Production!$C$5:$C$1000,Production!$B$5:$B$1000,A8)</f>
        <v/>
      </c>
      <c r="C8" s="11">
        <f>SUMIFS(Sales!$C$5:$C$1000,Sales!$B$5:$B$1000,A8)</f>
        <v/>
      </c>
      <c r="D8" s="11">
        <f>B8-C8</f>
        <v/>
      </c>
      <c r="E8" s="15">
        <f>IFERROR(D8/B8,0)</f>
        <v/>
      </c>
      <c r="F8" s="12">
        <f>SUMIFS(Sales!$E$5:$E$1000,Sales!$B$5:$B$1000,A8)</f>
        <v/>
      </c>
      <c r="G8" s="12">
        <f>SUMIFS(Production!$D$5:$D$1000,Production!$B$5:$B$1000,A8)</f>
        <v/>
      </c>
      <c r="H8" s="12">
        <f>F8-G8</f>
        <v/>
      </c>
      <c r="I8" s="11">
        <f>IF(E8&gt;Setup!$B$5,"Check","OK")</f>
        <v/>
      </c>
    </row>
    <row r="9">
      <c r="A9" s="11">
        <f>Recipes!A11</f>
        <v/>
      </c>
      <c r="B9" s="11">
        <f>SUMIFS(Production!$C$5:$C$1000,Production!$B$5:$B$1000,A9)</f>
        <v/>
      </c>
      <c r="C9" s="11">
        <f>SUMIFS(Sales!$C$5:$C$1000,Sales!$B$5:$B$1000,A9)</f>
        <v/>
      </c>
      <c r="D9" s="11">
        <f>B9-C9</f>
        <v/>
      </c>
      <c r="E9" s="15">
        <f>IFERROR(D9/B9,0)</f>
        <v/>
      </c>
      <c r="F9" s="12">
        <f>SUMIFS(Sales!$E$5:$E$1000,Sales!$B$5:$B$1000,A9)</f>
        <v/>
      </c>
      <c r="G9" s="12">
        <f>SUMIFS(Production!$D$5:$D$1000,Production!$B$5:$B$1000,A9)</f>
        <v/>
      </c>
      <c r="H9" s="12">
        <f>F9-G9</f>
        <v/>
      </c>
      <c r="I9" s="11">
        <f>IF(E9&gt;Setup!$B$5,"Check","OK")</f>
        <v/>
      </c>
    </row>
    <row r="10">
      <c r="A10" s="16" t="inlineStr">
        <is>
          <t>Total</t>
        </is>
      </c>
      <c r="B10" s="16">
        <f>SUM(B5:B9)</f>
        <v/>
      </c>
      <c r="C10" s="16">
        <f>SUM(C5:C9)</f>
        <v/>
      </c>
      <c r="D10" s="16">
        <f>SUM(D5:D9)</f>
        <v/>
      </c>
      <c r="E10" s="17">
        <f>D10/B10</f>
        <v/>
      </c>
      <c r="F10" s="18">
        <f>SUM(F5:F9)</f>
        <v/>
      </c>
      <c r="G10" s="18">
        <f>SUM(G5:G9)</f>
        <v/>
      </c>
      <c r="H10" s="18">
        <f>SUM(H5:H9)</f>
        <v/>
      </c>
    </row>
    <row r="12">
      <c r="A12" s="7" t="inlineStr">
        <is>
          <t>Date</t>
        </is>
      </c>
      <c r="B12" s="7" t="inlineStr">
        <is>
          <t>Sales (₹)</t>
        </is>
      </c>
    </row>
    <row r="13">
      <c r="A13" s="19">
        <f>Setup!$B$3-6</f>
        <v/>
      </c>
      <c r="B13" s="12">
        <f>SUMIFS(Sales!$E$5:$E$1000,Sales!$A$5:$A$1000,A13)</f>
        <v/>
      </c>
    </row>
    <row r="14">
      <c r="A14" s="19">
        <f>Setup!$B$3-5</f>
        <v/>
      </c>
      <c r="B14" s="12">
        <f>SUMIFS(Sales!$E$5:$E$1000,Sales!$A$5:$A$1000,A14)</f>
        <v/>
      </c>
    </row>
    <row r="15">
      <c r="A15" s="19">
        <f>Setup!$B$3-4</f>
        <v/>
      </c>
      <c r="B15" s="12">
        <f>SUMIFS(Sales!$E$5:$E$1000,Sales!$A$5:$A$1000,A15)</f>
        <v/>
      </c>
    </row>
    <row r="16">
      <c r="A16" s="19">
        <f>Setup!$B$3-3</f>
        <v/>
      </c>
      <c r="B16" s="12">
        <f>SUMIFS(Sales!$E$5:$E$1000,Sales!$A$5:$A$1000,A16)</f>
        <v/>
      </c>
    </row>
    <row r="17">
      <c r="A17" s="19">
        <f>Setup!$B$3-2</f>
        <v/>
      </c>
      <c r="B17" s="12">
        <f>SUMIFS(Sales!$E$5:$E$1000,Sales!$A$5:$A$1000,A17)</f>
        <v/>
      </c>
    </row>
    <row r="18">
      <c r="A18" s="19">
        <f>Setup!$B$3-1</f>
        <v/>
      </c>
      <c r="B18" s="12">
        <f>SUMIFS(Sales!$E$5:$E$1000,Sales!$A$5:$A$1000,A18)</f>
        <v/>
      </c>
    </row>
    <row r="19">
      <c r="A19" s="19">
        <f>Setup!$B$3-0</f>
        <v/>
      </c>
      <c r="B19" s="12">
        <f>SUMIFS(Sales!$E$5:$E$1000,Sales!$A$5:$A$1000,A19)</f>
        <v/>
      </c>
    </row>
    <row r="21">
      <c r="A21" s="7" t="inlineStr">
        <is>
          <t>Channel</t>
        </is>
      </c>
      <c r="B21" s="7" t="inlineStr">
        <is>
          <t>Sales (₹)</t>
        </is>
      </c>
    </row>
    <row r="22">
      <c r="A22" s="20" t="inlineStr">
        <is>
          <t>Counter</t>
        </is>
      </c>
      <c r="B22" s="12">
        <f>SUMIFS(Sales!$E$5:$E$1000,Sales!$D$5:$D$1000,A22)</f>
        <v/>
      </c>
    </row>
    <row r="23">
      <c r="A23" s="20" t="inlineStr">
        <is>
          <t>Order</t>
        </is>
      </c>
      <c r="B23" s="12">
        <f>SUMIFS(Sales!$E$5:$E$1000,Sales!$D$5:$D$1000,A23)</f>
        <v/>
      </c>
    </row>
  </sheetData>
  <conditionalFormatting sqref="I5:I9">
    <cfRule type="cellIs" priority="1" operator="equal" dxfId="0">
      <formula>"Check"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0" customWidth="1" min="3" max="3"/>
    <col width="11" customWidth="1" min="4" max="4"/>
  </cols>
  <sheetData>
    <row r="1">
      <c r="A1" s="1" t="inlineStr">
        <is>
          <t>Printable costing card</t>
        </is>
      </c>
    </row>
    <row r="2">
      <c r="A2" s="2" t="inlineStr">
        <is>
          <t>Pick a product in B4. Print A1:D16.</t>
        </is>
      </c>
    </row>
    <row r="4">
      <c r="A4" s="3" t="inlineStr">
        <is>
          <t>Product</t>
        </is>
      </c>
      <c r="B4" s="9" t="inlineStr">
        <is>
          <t>Cake 500 g</t>
        </is>
      </c>
    </row>
    <row r="6">
      <c r="A6" s="7" t="inlineStr">
        <is>
          <t>Ingredient</t>
        </is>
      </c>
      <c r="B6" s="7" t="inlineStr">
        <is>
          <t>Qty per unit</t>
        </is>
      </c>
      <c r="C6" s="7" t="inlineStr">
        <is>
          <t>Price (₹)</t>
        </is>
      </c>
      <c r="D6" s="7" t="inlineStr">
        <is>
          <t>Cost (₹)</t>
        </is>
      </c>
    </row>
    <row r="7">
      <c r="A7" s="11">
        <f>Recipes!C4</f>
        <v/>
      </c>
      <c r="B7" s="21">
        <f>_xlfn.XLOOKUP($B$4,Recipes!$A$7:$A$11,Recipes!C$7:C$11,0)</f>
        <v/>
      </c>
      <c r="C7" s="12">
        <f>Recipes!C5</f>
        <v/>
      </c>
      <c r="D7" s="14">
        <f>B7*C7</f>
        <v/>
      </c>
    </row>
    <row r="8">
      <c r="A8" s="11">
        <f>Recipes!D4</f>
        <v/>
      </c>
      <c r="B8" s="21">
        <f>_xlfn.XLOOKUP($B$4,Recipes!$A$7:$A$11,Recipes!D$7:D$11,0)</f>
        <v/>
      </c>
      <c r="C8" s="12">
        <f>Recipes!D5</f>
        <v/>
      </c>
      <c r="D8" s="14">
        <f>B8*C8</f>
        <v/>
      </c>
    </row>
    <row r="9">
      <c r="A9" s="11">
        <f>Recipes!E4</f>
        <v/>
      </c>
      <c r="B9" s="21">
        <f>_xlfn.XLOOKUP($B$4,Recipes!$A$7:$A$11,Recipes!E$7:E$11,0)</f>
        <v/>
      </c>
      <c r="C9" s="12">
        <f>Recipes!E5</f>
        <v/>
      </c>
      <c r="D9" s="14">
        <f>B9*C9</f>
        <v/>
      </c>
    </row>
    <row r="10">
      <c r="A10" s="11">
        <f>Recipes!F4</f>
        <v/>
      </c>
      <c r="B10" s="21">
        <f>_xlfn.XLOOKUP($B$4,Recipes!$A$7:$A$11,Recipes!F$7:F$11,0)</f>
        <v/>
      </c>
      <c r="C10" s="12">
        <f>Recipes!F5</f>
        <v/>
      </c>
      <c r="D10" s="14">
        <f>B10*C10</f>
        <v/>
      </c>
    </row>
    <row r="11">
      <c r="A11" s="11">
        <f>Recipes!G4</f>
        <v/>
      </c>
      <c r="B11" s="21">
        <f>_xlfn.XLOOKUP($B$4,Recipes!$A$7:$A$11,Recipes!G$7:G$11,0)</f>
        <v/>
      </c>
      <c r="C11" s="12">
        <f>Recipes!G5</f>
        <v/>
      </c>
      <c r="D11" s="14">
        <f>B11*C11</f>
        <v/>
      </c>
    </row>
    <row r="12">
      <c r="A12" s="11">
        <f>Recipes!H4</f>
        <v/>
      </c>
      <c r="B12" s="21">
        <f>_xlfn.XLOOKUP($B$4,Recipes!$A$7:$A$11,Recipes!H$7:H$11,0)</f>
        <v/>
      </c>
      <c r="C12" s="12">
        <f>Recipes!H5</f>
        <v/>
      </c>
      <c r="D12" s="14">
        <f>B12*C12</f>
        <v/>
      </c>
    </row>
    <row r="13">
      <c r="A13" s="11">
        <f>Recipes!I4</f>
        <v/>
      </c>
      <c r="B13" s="21">
        <f>_xlfn.XLOOKUP($B$4,Recipes!$A$7:$A$11,Recipes!I$7:I$11,0)</f>
        <v/>
      </c>
      <c r="C13" s="12">
        <f>Recipes!I5</f>
        <v/>
      </c>
      <c r="D13" s="14">
        <f>B13*C13</f>
        <v/>
      </c>
    </row>
    <row r="14">
      <c r="A14" s="3" t="inlineStr">
        <is>
          <t>Overhead</t>
        </is>
      </c>
      <c r="D14" s="14">
        <f>Setup!B4</f>
        <v/>
      </c>
    </row>
    <row r="15">
      <c r="A15" s="16" t="inlineStr">
        <is>
          <t>Cost per unit</t>
        </is>
      </c>
      <c r="D15" s="22">
        <f>SUM(D7:D14)</f>
        <v/>
      </c>
    </row>
    <row r="16">
      <c r="A16" s="3" t="inlineStr">
        <is>
          <t>Selling price</t>
        </is>
      </c>
      <c r="D16" s="12">
        <f>_xlfn.XLOOKUP($B$4,Recipes!$A$7:$A$11,Recipes!$B$7:$B$11)</f>
        <v/>
      </c>
    </row>
  </sheetData>
  <dataValidations count="1">
    <dataValidation sqref="B4" showDropDown="0" showInputMessage="0" showErrorMessage="1" allowBlank="1" errorTitle="Not in the list" error="Pick a value from the list" type="list">
      <formula1>=Recipes!$A$7:$A$11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Bakery dashboard: 1 to 17 October 2026</t>
        </is>
      </c>
    </row>
    <row r="2">
      <c r="A2" s="2" t="inlineStr">
        <is>
          <t>Formulas over Report and the logs.</t>
        </is>
      </c>
    </row>
    <row r="4" ht="32" customHeight="1">
      <c r="A4" s="7" t="inlineStr">
        <is>
          <t>Sales</t>
        </is>
      </c>
      <c r="B4" s="7" t="inlineStr">
        <is>
          <t>Profit</t>
        </is>
      </c>
      <c r="C4" s="7" t="inlineStr">
        <is>
          <t>Profit margin</t>
        </is>
      </c>
      <c r="D4" s="7" t="inlineStr">
        <is>
          <t>Waste %</t>
        </is>
      </c>
      <c r="E4" s="7" t="inlineStr">
        <is>
          <t>Top seller by sales</t>
        </is>
      </c>
      <c r="F4" s="7" t="inlineStr">
        <is>
          <t>Products with waste alert</t>
        </is>
      </c>
    </row>
    <row r="5" ht="30" customHeight="1">
      <c r="A5" s="23">
        <f>Report!F10</f>
        <v/>
      </c>
      <c r="B5" s="23">
        <f>Report!H10</f>
        <v/>
      </c>
      <c r="C5" s="24">
        <f>Report!H10/Report!F10</f>
        <v/>
      </c>
      <c r="D5" s="24">
        <f>Report!E10</f>
        <v/>
      </c>
      <c r="E5" s="25">
        <f>INDEX(Report!A5:A9,MATCH(MAX(Report!F5:F9),Report!F5:F9,0))</f>
        <v/>
      </c>
      <c r="F5" s="25">
        <f>COUNTIF(Report!I5:I9,"Check")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2026-10-17T06:42:53Z</dcterms:created>
  <dcterms:modified xmlns:dcterms="http://purl.org/dc/terms/" xmlns:xsi="http://www.w3.org/2001/XMLSchema-instance" xsi:type="dcterms:W3CDTF">2026-10-17T06:42:53Z</dcterms:modified>
</cp:coreProperties>
</file>