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pliances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[$₹-4009]#,##,##0.00"/>
    <numFmt numFmtId="165" formatCode="0.0"/>
    <numFmt numFmtId="166" formatCode="0.0%"/>
    <numFmt numFmtId="167" formatCode="[$₹-4009]#,##,##0;[Red]-[$₹-4009]#,##,##0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4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3" borderId="1" pivotButton="0" quotePrefix="0" xfId="0"/>
    <xf numFmtId="0" fontId="0" fillId="0" borderId="1" pivotButton="0" quotePrefix="0" xfId="0"/>
    <xf numFmtId="0" fontId="0" fillId="2" borderId="1" pivotButton="0" quotePrefix="0" xfId="0"/>
    <xf numFmtId="165" fontId="0" fillId="2" borderId="1" pivotButton="0" quotePrefix="0" xfId="0"/>
    <xf numFmtId="165" fontId="0" fillId="4" borderId="1" pivotButton="0" quotePrefix="0" xfId="0"/>
    <xf numFmtId="164" fontId="0" fillId="4" borderId="1" pivotButton="0" quotePrefix="0" xfId="0"/>
    <xf numFmtId="166" fontId="0" fillId="4" borderId="1" pivotButton="0" quotePrefix="0" xfId="0"/>
    <xf numFmtId="0" fontId="0" fillId="4" borderId="1" pivotButton="0" quotePrefix="0" xfId="0"/>
    <xf numFmtId="167" fontId="0" fillId="4" borderId="1" pivotButton="0" quotePrefix="0" xfId="0"/>
    <xf numFmtId="0" fontId="3" fillId="5" borderId="1" pivotButton="0" quotePrefix="0" xfId="0"/>
    <xf numFmtId="165" fontId="3" fillId="5" borderId="1" pivotButton="0" quotePrefix="0" xfId="0"/>
    <xf numFmtId="164" fontId="3" fillId="5" borderId="1" pivotButton="0" quotePrefix="0" xfId="0"/>
  </cellXfs>
  <cellStyles count="1">
    <cellStyle name="Normal" xfId="0" builtinId="0" hidden="0"/>
  </cellStyles>
  <dxfs count="1">
    <dxf>
      <font>
        <b val="1"/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Units by appliance</a:t>
            </a:r>
          </a:p>
        </rich>
      </tx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'Appliances'!$A$6:$A$14</f>
            </numRef>
          </cat>
          <val>
            <numRef>
              <f>'Appliances'!$F$6:$F$14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12</col>
      <colOff>0</colOff>
      <row>4</row>
      <rowOff>0</rowOff>
    </from>
    <ext cx="39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cols>
    <col width="28" customWidth="1" min="1" max="1"/>
    <col width="8" customWidth="1" min="2" max="2"/>
    <col width="9" customWidth="1" min="3" max="3"/>
    <col width="9" customWidth="1" min="4" max="4"/>
    <col width="9" customWidth="1" min="5" max="5"/>
    <col width="12" customWidth="1" min="6" max="6"/>
    <col width="13" customWidth="1" min="7" max="7"/>
    <col width="9" customWidth="1" min="8" max="8"/>
    <col width="3" customWidth="1" min="9" max="9"/>
    <col width="28" customWidth="1" min="10" max="10"/>
    <col width="15" customWidth="1" min="11" max="11"/>
  </cols>
  <sheetData>
    <row r="1">
      <c r="A1" s="1" t="inlineStr">
        <is>
          <t>Appliance Electricity Cost Calculator (Bagale home, Pune)</t>
        </is>
      </c>
    </row>
    <row r="2">
      <c r="A2" s="2" t="inlineStr">
        <is>
          <t>Made-up wattages and hours. 1 unit on the bill = 1 kWh. The rate is a flat average; real bills use slabs and fixed charges.</t>
        </is>
      </c>
    </row>
    <row r="3">
      <c r="A3" s="3" t="inlineStr">
        <is>
          <t>Average rate per unit (₹)</t>
        </is>
      </c>
      <c r="B3" s="4" t="n">
        <v>8</v>
      </c>
    </row>
    <row r="5">
      <c r="A5" s="5" t="inlineStr">
        <is>
          <t>Appliance</t>
        </is>
      </c>
      <c r="B5" s="5" t="inlineStr">
        <is>
          <t>Watts</t>
        </is>
      </c>
      <c r="C5" s="5" t="inlineStr">
        <is>
          <t>How many</t>
        </is>
      </c>
      <c r="D5" s="5" t="inlineStr">
        <is>
          <t>Hours per day</t>
        </is>
      </c>
      <c r="E5" s="5" t="inlineStr">
        <is>
          <t>Days per month</t>
        </is>
      </c>
      <c r="F5" s="5" t="inlineStr">
        <is>
          <t>Units per month (kWh)</t>
        </is>
      </c>
      <c r="G5" s="5" t="inlineStr">
        <is>
          <t>Cost per month (₹)</t>
        </is>
      </c>
      <c r="H5" s="5" t="inlineStr">
        <is>
          <t>Share of bill</t>
        </is>
      </c>
      <c r="J5" s="6" t="inlineStr">
        <is>
          <t>Summary</t>
        </is>
      </c>
      <c r="K5" s="7" t="inlineStr"/>
    </row>
    <row r="6">
      <c r="A6" s="8" t="inlineStr">
        <is>
          <t>Air conditioner</t>
        </is>
      </c>
      <c r="B6" s="9" t="n">
        <v>1500</v>
      </c>
      <c r="C6" s="9" t="n">
        <v>1</v>
      </c>
      <c r="D6" s="10" t="n">
        <v>6</v>
      </c>
      <c r="E6" s="9" t="n">
        <v>30</v>
      </c>
      <c r="F6" s="11">
        <f>B6*C6*D6*E6/1000</f>
        <v/>
      </c>
      <c r="G6" s="12">
        <f>F6*$B$3</f>
        <v/>
      </c>
      <c r="H6" s="13">
        <f>F6/$F$15</f>
        <v/>
      </c>
      <c r="J6" s="8" t="inlineStr">
        <is>
          <t>Biggest user</t>
        </is>
      </c>
      <c r="K6" s="14">
        <f>INDEX(A6:A14,MATCH(MAX(F6:F14),F6:F14,0))</f>
        <v/>
      </c>
    </row>
    <row r="7">
      <c r="A7" s="8" t="inlineStr">
        <is>
          <t>Fridge (compressor hours)</t>
        </is>
      </c>
      <c r="B7" s="9" t="n">
        <v>150</v>
      </c>
      <c r="C7" s="9" t="n">
        <v>1</v>
      </c>
      <c r="D7" s="10" t="n">
        <v>10</v>
      </c>
      <c r="E7" s="9" t="n">
        <v>30</v>
      </c>
      <c r="F7" s="11">
        <f>B7*C7*D7*E7/1000</f>
        <v/>
      </c>
      <c r="G7" s="12">
        <f>F7*$B$3</f>
        <v/>
      </c>
      <c r="H7" s="13">
        <f>F7/$F$15</f>
        <v/>
      </c>
      <c r="J7" s="8" t="inlineStr">
        <is>
          <t>Its share of the bill</t>
        </is>
      </c>
      <c r="K7" s="13">
        <f>MAX(H6:H14)</f>
        <v/>
      </c>
    </row>
    <row r="8">
      <c r="A8" s="8" t="inlineStr">
        <is>
          <t>Ceiling fans</t>
        </is>
      </c>
      <c r="B8" s="9" t="n">
        <v>75</v>
      </c>
      <c r="C8" s="9" t="n">
        <v>4</v>
      </c>
      <c r="D8" s="10" t="n">
        <v>10</v>
      </c>
      <c r="E8" s="9" t="n">
        <v>30</v>
      </c>
      <c r="F8" s="11">
        <f>B8*C8*D8*E8/1000</f>
        <v/>
      </c>
      <c r="G8" s="12">
        <f>F8*$B$3</f>
        <v/>
      </c>
      <c r="H8" s="13">
        <f>F8/$F$15</f>
        <v/>
      </c>
      <c r="J8" s="8" t="inlineStr">
        <is>
          <t>Cost per year (₹)</t>
        </is>
      </c>
      <c r="K8" s="15">
        <f>G15*12</f>
        <v/>
      </c>
    </row>
    <row r="9">
      <c r="A9" s="8" t="inlineStr">
        <is>
          <t>LED lights</t>
        </is>
      </c>
      <c r="B9" s="9" t="n">
        <v>10</v>
      </c>
      <c r="C9" s="9" t="n">
        <v>8</v>
      </c>
      <c r="D9" s="10" t="n">
        <v>6</v>
      </c>
      <c r="E9" s="9" t="n">
        <v>30</v>
      </c>
      <c r="F9" s="11">
        <f>B9*C9*D9*E9/1000</f>
        <v/>
      </c>
      <c r="G9" s="12">
        <f>F9*$B$3</f>
        <v/>
      </c>
      <c r="H9" s="13">
        <f>F9/$F$15</f>
        <v/>
      </c>
    </row>
    <row r="10">
      <c r="A10" s="8" t="inlineStr">
        <is>
          <t>TV</t>
        </is>
      </c>
      <c r="B10" s="9" t="n">
        <v>100</v>
      </c>
      <c r="C10" s="9" t="n">
        <v>1</v>
      </c>
      <c r="D10" s="10" t="n">
        <v>5</v>
      </c>
      <c r="E10" s="9" t="n">
        <v>30</v>
      </c>
      <c r="F10" s="11">
        <f>B10*C10*D10*E10/1000</f>
        <v/>
      </c>
      <c r="G10" s="12">
        <f>F10*$B$3</f>
        <v/>
      </c>
      <c r="H10" s="13">
        <f>F10/$F$15</f>
        <v/>
      </c>
      <c r="J10" s="8" t="inlineStr">
        <is>
          <t>What if: cut AC hours by</t>
        </is>
      </c>
      <c r="K10" s="10" t="n">
        <v>1</v>
      </c>
    </row>
    <row r="11">
      <c r="A11" s="8" t="inlineStr">
        <is>
          <t>Washing machine</t>
        </is>
      </c>
      <c r="B11" s="9" t="n">
        <v>500</v>
      </c>
      <c r="C11" s="9" t="n">
        <v>1</v>
      </c>
      <c r="D11" s="10" t="n">
        <v>1</v>
      </c>
      <c r="E11" s="9" t="n">
        <v>12</v>
      </c>
      <c r="F11" s="11">
        <f>B11*C11*D11*E11/1000</f>
        <v/>
      </c>
      <c r="G11" s="12">
        <f>F11*$B$3</f>
        <v/>
      </c>
      <c r="H11" s="13">
        <f>F11/$F$15</f>
        <v/>
      </c>
      <c r="J11" s="8" t="inlineStr">
        <is>
          <t>Saving per month (₹)</t>
        </is>
      </c>
      <c r="K11" s="12">
        <f>B6*C6*K10*E6/1000*B3</f>
        <v/>
      </c>
    </row>
    <row r="12">
      <c r="A12" s="8" t="inlineStr">
        <is>
          <t>Water heater</t>
        </is>
      </c>
      <c r="B12" s="9" t="n">
        <v>2000</v>
      </c>
      <c r="C12" s="9" t="n">
        <v>1</v>
      </c>
      <c r="D12" s="10" t="n">
        <v>0.5</v>
      </c>
      <c r="E12" s="9" t="n">
        <v>30</v>
      </c>
      <c r="F12" s="11">
        <f>B12*C12*D12*E12/1000</f>
        <v/>
      </c>
      <c r="G12" s="12">
        <f>F12*$B$3</f>
        <v/>
      </c>
      <c r="H12" s="13">
        <f>F12/$F$15</f>
        <v/>
      </c>
      <c r="J12" s="8" t="inlineStr">
        <is>
          <t>Saving per year (₹)</t>
        </is>
      </c>
      <c r="K12" s="15">
        <f>K11*12</f>
        <v/>
      </c>
    </row>
    <row r="13">
      <c r="A13" s="8" t="inlineStr">
        <is>
          <t>Water pump</t>
        </is>
      </c>
      <c r="B13" s="9" t="n">
        <v>750</v>
      </c>
      <c r="C13" s="9" t="n">
        <v>1</v>
      </c>
      <c r="D13" s="10" t="n">
        <v>0.5</v>
      </c>
      <c r="E13" s="9" t="n">
        <v>30</v>
      </c>
      <c r="F13" s="11">
        <f>B13*C13*D13*E13/1000</f>
        <v/>
      </c>
      <c r="G13" s="12">
        <f>F13*$B$3</f>
        <v/>
      </c>
      <c r="H13" s="13">
        <f>F13/$F$15</f>
        <v/>
      </c>
      <c r="J13" s="8" t="inlineStr">
        <is>
          <t>Cost of 1 hour of AC (₹)</t>
        </is>
      </c>
      <c r="K13" s="12">
        <f>B6/1000*B3</f>
        <v/>
      </c>
    </row>
    <row r="14">
      <c r="A14" s="8" t="inlineStr">
        <is>
          <t>Laptops</t>
        </is>
      </c>
      <c r="B14" s="9" t="n">
        <v>65</v>
      </c>
      <c r="C14" s="9" t="n">
        <v>2</v>
      </c>
      <c r="D14" s="10" t="n">
        <v>6</v>
      </c>
      <c r="E14" s="9" t="n">
        <v>26</v>
      </c>
      <c r="F14" s="11">
        <f>B14*C14*D14*E14/1000</f>
        <v/>
      </c>
      <c r="G14" s="12">
        <f>F14*$B$3</f>
        <v/>
      </c>
      <c r="H14" s="13">
        <f>F14/$F$15</f>
        <v/>
      </c>
    </row>
    <row r="15">
      <c r="A15" s="16" t="inlineStr">
        <is>
          <t>Total</t>
        </is>
      </c>
      <c r="F15" s="17">
        <f>SUM(F6:F14)</f>
        <v/>
      </c>
      <c r="G15" s="18">
        <f>SUM(G6:G14)</f>
        <v/>
      </c>
    </row>
  </sheetData>
  <conditionalFormatting sqref="F6:F14">
    <cfRule type="dataBar" priority="1">
      <dataBar>
        <cfvo type="num" val="0"/>
        <cfvo type="max"/>
        <color rgb="00F4B183"/>
      </dataBar>
    </cfRule>
  </conditionalFormatting>
  <conditionalFormatting sqref="A6:H14">
    <cfRule type="expression" priority="2" dxfId="0">
      <formula>$H6&gt;=0.25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Appliance electricity cost calculator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Find the watts on the appliance label. Type realistic hours (a fridge compressor does not run all 24 hours). Compare the total units with your bill to check your guesses.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2026-10-17T02:29:55Z</dcterms:created>
  <dcterms:modified xmlns:dcterms="http://purl.org/dc/terms/" xmlns:xsi="http://www.w3.org/2001/XMLSchema-instance" xsi:type="dcterms:W3CDTF">2026-10-17T02:29:55Z</dcterms:modified>
</cp:coreProperties>
</file>